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7500" windowHeight="5010" tabRatio="601" activeTab="0"/>
  </bookViews>
  <sheets>
    <sheet name="03A01601" sheetId="1" r:id="rId1"/>
  </sheets>
  <definedNames>
    <definedName name="\c">'03A01601'!#REF!</definedName>
    <definedName name="\x">#REF!</definedName>
    <definedName name="\z">#REF!</definedName>
    <definedName name="_Regression_Int" localSheetId="0" hidden="1">1</definedName>
    <definedName name="ABC">#REF!</definedName>
    <definedName name="_xlnm.Print_Area" localSheetId="0">'03A01601'!$A$1:$AL$223</definedName>
    <definedName name="Print_Area_MI" localSheetId="0">'03A01601'!$Y$150:$AL$228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<sst xmlns="http://schemas.openxmlformats.org/spreadsheetml/2006/main" count="2484" uniqueCount="245">
  <si>
    <t>('000 hectare)</t>
  </si>
  <si>
    <t xml:space="preserve">   ('000 hectare)</t>
  </si>
  <si>
    <t>Total</t>
  </si>
  <si>
    <t xml:space="preserve"> </t>
  </si>
  <si>
    <t>Food</t>
  </si>
  <si>
    <t>Foodgrains (cereals)</t>
  </si>
  <si>
    <t>Foodgrains(pulses)</t>
  </si>
  <si>
    <t>Year/State/</t>
  </si>
  <si>
    <t>grains</t>
  </si>
  <si>
    <t>Ground-</t>
  </si>
  <si>
    <t>Sesa-</t>
  </si>
  <si>
    <t>Rapeseed</t>
  </si>
  <si>
    <t xml:space="preserve"> Linseed</t>
  </si>
  <si>
    <t xml:space="preserve"> Castor</t>
  </si>
  <si>
    <t>Cotton</t>
  </si>
  <si>
    <t>Jute</t>
  </si>
  <si>
    <t>Natural</t>
  </si>
  <si>
    <t>_____________________________________________________________________________________________________________________</t>
  </si>
  <si>
    <t>cereals</t>
  </si>
  <si>
    <t>Union Territory</t>
  </si>
  <si>
    <t>Other</t>
  </si>
  <si>
    <t>nut</t>
  </si>
  <si>
    <t>mum</t>
  </si>
  <si>
    <t xml:space="preserve">   and</t>
  </si>
  <si>
    <t xml:space="preserve"> seed</t>
  </si>
  <si>
    <t>oilseeds</t>
  </si>
  <si>
    <t>Mesta</t>
  </si>
  <si>
    <t>Tea</t>
  </si>
  <si>
    <t>Coffee</t>
  </si>
  <si>
    <t>Rubber</t>
  </si>
  <si>
    <t xml:space="preserve"> Banana</t>
  </si>
  <si>
    <t>Sugar</t>
  </si>
  <si>
    <t>Tobacco</t>
  </si>
  <si>
    <t xml:space="preserve"> Potato</t>
  </si>
  <si>
    <t xml:space="preserve"> Black</t>
  </si>
  <si>
    <t>Chill-</t>
  </si>
  <si>
    <t>Ginger</t>
  </si>
  <si>
    <t>Coconut</t>
  </si>
  <si>
    <t>Tur-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</si>
  <si>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</si>
  <si>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</si>
  <si>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</si>
  <si>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</si>
  <si>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</si>
  <si>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</si>
  <si>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</si>
  <si>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</si>
  <si>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(Cols.</t>
  </si>
  <si>
    <t>Gram</t>
  </si>
  <si>
    <t>Tur</t>
  </si>
  <si>
    <t>Pulses</t>
  </si>
  <si>
    <t>mustard</t>
  </si>
  <si>
    <t>(1)</t>
  </si>
  <si>
    <t>(2)</t>
  </si>
  <si>
    <t>(Tapped</t>
  </si>
  <si>
    <t>cane</t>
  </si>
  <si>
    <t xml:space="preserve"> Pepper</t>
  </si>
  <si>
    <t>ies</t>
  </si>
  <si>
    <t xml:space="preserve"> (dry)</t>
  </si>
  <si>
    <t>meric</t>
  </si>
  <si>
    <t>millets</t>
  </si>
  <si>
    <t>2 to 9)</t>
  </si>
  <si>
    <t>area)</t>
  </si>
  <si>
    <t xml:space="preserve">    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</si>
  <si>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</si>
  <si>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</si>
  <si>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</si>
  <si>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</si>
  <si>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</si>
  <si>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</si>
  <si>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</si>
  <si>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</si>
  <si>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</si>
  <si>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</si>
  <si>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</si>
  <si>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1</t>
  </si>
  <si>
    <t>13</t>
  </si>
  <si>
    <t xml:space="preserve"> 1990-91</t>
  </si>
  <si>
    <t xml:space="preserve"> 1996-97</t>
  </si>
  <si>
    <t xml:space="preserve"> 1997-98</t>
  </si>
  <si>
    <t xml:space="preserve"> 1998-99</t>
  </si>
  <si>
    <t>State:</t>
  </si>
  <si>
    <t xml:space="preserve"> Andhra Pradesh</t>
  </si>
  <si>
    <t>-</t>
  </si>
  <si>
    <t xml:space="preserve"> Arunachal Pradesh</t>
  </si>
  <si>
    <t>@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</si>
  <si>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</si>
  <si>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</si>
  <si>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</si>
  <si>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</si>
  <si>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</si>
  <si>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</si>
  <si>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</si>
  <si>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</si>
  <si>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</si>
  <si>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</si>
  <si>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</si>
  <si>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</si>
  <si>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</si>
  <si>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</si>
  <si>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</si>
  <si>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</si>
  <si>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</si>
  <si>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</si>
  <si>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</si>
  <si>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</si>
  <si>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</si>
  <si>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</si>
  <si>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</si>
  <si>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</si>
  <si>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</si>
  <si>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</si>
  <si>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</si>
  <si>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</si>
  <si>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Daman and Diu</t>
  </si>
  <si>
    <t xml:space="preserve"> Delhi</t>
  </si>
  <si>
    <t xml:space="preserve"> Lakshadweep</t>
  </si>
  <si>
    <t xml:space="preserve"> Pondicherry</t>
  </si>
  <si>
    <t xml:space="preserve"> (1) Relates to the nine number of oilseeds viz.,  groundnut, seasamum, rapeseed and mustard,linseed, castorseed,</t>
  </si>
  <si>
    <t xml:space="preserve">     nigerseed, safflower, sunflower and soyabeen. </t>
  </si>
  <si>
    <t xml:space="preserve">      ('000 tonne)</t>
  </si>
  <si>
    <t xml:space="preserve">           Oilseeds</t>
  </si>
  <si>
    <t>Sesamum</t>
  </si>
  <si>
    <t>Castor</t>
  </si>
  <si>
    <t>Bana-</t>
  </si>
  <si>
    <t>Toba-</t>
  </si>
  <si>
    <t>Potato</t>
  </si>
  <si>
    <t>Coco-</t>
  </si>
  <si>
    <t>Turm-</t>
  </si>
  <si>
    <t>pulses</t>
  </si>
  <si>
    <t>nuts(1)</t>
  </si>
  <si>
    <t xml:space="preserve">   </t>
  </si>
  <si>
    <t>na</t>
  </si>
  <si>
    <t>cco</t>
  </si>
  <si>
    <t>Pepper</t>
  </si>
  <si>
    <t>eric</t>
  </si>
  <si>
    <t>(4)</t>
  </si>
  <si>
    <t xml:space="preserve">   1</t>
  </si>
  <si>
    <t>1</t>
  </si>
  <si>
    <t xml:space="preserve">Union Territory: </t>
  </si>
  <si>
    <t>(2) Production of cotton is in bales of 170 kgs. each and Jute &amp; Mesta in bales of 180 kgs. each.</t>
  </si>
  <si>
    <t xml:space="preserve">             Oilseeds</t>
  </si>
  <si>
    <t xml:space="preserve">  Jute</t>
  </si>
  <si>
    <t xml:space="preserve"> Year/State</t>
  </si>
  <si>
    <t xml:space="preserve"> Mesta</t>
  </si>
  <si>
    <t>Banana</t>
  </si>
  <si>
    <t>Sugar-</t>
  </si>
  <si>
    <t>Pota-</t>
  </si>
  <si>
    <t xml:space="preserve"> Turm-</t>
  </si>
  <si>
    <t xml:space="preserve">   Year/State</t>
  </si>
  <si>
    <t>Groundnuts</t>
  </si>
  <si>
    <t xml:space="preserve">                                                                 millets</t>
  </si>
  <si>
    <t xml:space="preserve">    </t>
  </si>
  <si>
    <t>toes</t>
  </si>
  <si>
    <t>(black)</t>
  </si>
  <si>
    <t>(dry)</t>
  </si>
  <si>
    <t>(nuts in</t>
  </si>
  <si>
    <t>Linseed</t>
  </si>
  <si>
    <t>Caster-</t>
  </si>
  <si>
    <t>shells)</t>
  </si>
  <si>
    <t>&amp; mustard</t>
  </si>
  <si>
    <t>seed</t>
  </si>
  <si>
    <t xml:space="preserve">State: </t>
  </si>
  <si>
    <t xml:space="preserve"> (1) Average yield for the year 1990-91 and onwards has been calculated on total estimated bearing area.</t>
  </si>
  <si>
    <t>(2) In terms of thousand nuts per hectare.</t>
  </si>
  <si>
    <t xml:space="preserve"> 3. AGRICULTURE</t>
  </si>
  <si>
    <t xml:space="preserve"> 3.AGRICULTURE</t>
  </si>
  <si>
    <t xml:space="preserve"> (quintals per hectare)</t>
  </si>
  <si>
    <t xml:space="preserve"> Foodgrains(cereals)</t>
  </si>
  <si>
    <t>Andhra Pradesh</t>
  </si>
  <si>
    <t>3. AGRICULTURE</t>
  </si>
  <si>
    <t>('000 tonne)</t>
  </si>
  <si>
    <t>Oilseeds</t>
  </si>
  <si>
    <t xml:space="preserve"> ('000 tonnes)</t>
  </si>
  <si>
    <t xml:space="preserve">Foodgrains </t>
  </si>
  <si>
    <t xml:space="preserve"> (pulses)-</t>
  </si>
  <si>
    <t xml:space="preserve"> 1999-00</t>
  </si>
  <si>
    <t xml:space="preserve">  ('000 hectare)</t>
  </si>
  <si>
    <t xml:space="preserve"> 2000-01</t>
  </si>
  <si>
    <t>Jharkhand</t>
  </si>
  <si>
    <t>Chhattisgarh</t>
  </si>
  <si>
    <t xml:space="preserve">                @ 500 tonnes and less.</t>
  </si>
  <si>
    <t>(pulses)-</t>
  </si>
  <si>
    <t xml:space="preserve"> 2001-02</t>
  </si>
  <si>
    <t>1053</t>
  </si>
  <si>
    <t>( 1 )</t>
  </si>
  <si>
    <t xml:space="preserve"> 2002-03</t>
  </si>
  <si>
    <t xml:space="preserve"> -</t>
  </si>
  <si>
    <t xml:space="preserve"> 2003-04</t>
  </si>
  <si>
    <t xml:space="preserve">  @  Production 500 tonnes and less.</t>
  </si>
  <si>
    <t xml:space="preserve"> +</t>
  </si>
  <si>
    <t xml:space="preserve"> +  500 hectares and less</t>
  </si>
  <si>
    <t>Foodgrains(Pulses)</t>
  </si>
  <si>
    <t>`</t>
  </si>
  <si>
    <t>(000</t>
  </si>
  <si>
    <t>Bales) (2)</t>
  </si>
  <si>
    <t xml:space="preserve">                                                                 </t>
  </si>
  <si>
    <t xml:space="preserve">(Col.10+14) </t>
  </si>
  <si>
    <t>10+ 14)</t>
  </si>
  <si>
    <t xml:space="preserve">        (000</t>
  </si>
  <si>
    <t xml:space="preserve"> (000</t>
  </si>
  <si>
    <t>Bales)</t>
  </si>
  <si>
    <t xml:space="preserve"> 2004-05</t>
  </si>
  <si>
    <t>+</t>
  </si>
  <si>
    <t xml:space="preserve">271 </t>
  </si>
  <si>
    <t xml:space="preserve"> 2005-06</t>
  </si>
  <si>
    <t>Uttarakhand</t>
  </si>
  <si>
    <t>803 P</t>
  </si>
  <si>
    <t>447 P</t>
  </si>
  <si>
    <t>523 E</t>
  </si>
  <si>
    <t>928 E</t>
  </si>
  <si>
    <t xml:space="preserve"> 2006-07</t>
  </si>
  <si>
    <t>..</t>
  </si>
  <si>
    <t>(4) In terms of million nuts.</t>
  </si>
  <si>
    <t>Note : Totals may not tally due to rounding off of figure.</t>
  </si>
  <si>
    <t>+  500 hectares and less                                                          Source: 1. Directorate of Economics and Statistics, Ministry of Agriculture</t>
  </si>
  <si>
    <t xml:space="preserve">                                                                                                                                                2.  Tea Board, Ministry of Commerce &amp; Industry</t>
  </si>
  <si>
    <t xml:space="preserve">                                                                                                                                          3.  Coffee Board, Ministry of Commerce &amp; Industry</t>
  </si>
  <si>
    <t xml:space="preserve">(3) Data relate to nuts in shell.                                </t>
  </si>
  <si>
    <t xml:space="preserve"> @ 500 tonnes/bales and less.</t>
  </si>
  <si>
    <t>.</t>
  </si>
  <si>
    <t xml:space="preserve">                                                                                                  Source: 1. Directorate of Economics and Statistics, Ministry of Agriculture</t>
  </si>
  <si>
    <t>4. Rubber Board, Ministry of Commerce &amp; Industry</t>
  </si>
  <si>
    <t>3.  Coffee Board, Ministry of Commerce &amp; Industry</t>
  </si>
  <si>
    <t>2.  Tea Board, Ministry of Commerce &amp; Industry</t>
  </si>
  <si>
    <r>
      <t>Note : Totals may not tally due to rounding off of figure</t>
    </r>
    <r>
      <rPr>
        <b/>
        <sz val="10"/>
        <rFont val="Times New Roman"/>
        <family val="1"/>
      </rPr>
      <t xml:space="preserve">                        Source: 1. Directorate of Economics and Statistics, Ministry of Agriculture</t>
    </r>
  </si>
  <si>
    <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4. Rubber Board, Ministry of Commerce &amp; Industry</t>
    </r>
  </si>
  <si>
    <t xml:space="preserve"> Table 4.2(B)-AREA UNDER PRINCIPAL CROPS</t>
  </si>
  <si>
    <t xml:space="preserve"> Table 4.2(B)- AREA UNDER PRINCIPAL CROPS-Contd.</t>
  </si>
  <si>
    <t xml:space="preserve"> Table 4.2(B)- AREA UNDER PRINCIPAL CROPS-Concld.</t>
  </si>
  <si>
    <t>Table 4.3(B)-PRODUCTION OF PRINCIPAL CROPS</t>
  </si>
  <si>
    <t>Table 4.3(B)-PRODUCTION OF PRINCIPAL CROPS-Contd.</t>
  </si>
  <si>
    <t xml:space="preserve"> Table 4.3(B)-PRODUCTION OF PRINCIPAL CROPS-Concld.</t>
  </si>
  <si>
    <t xml:space="preserve"> Table 4.4(B)-AVERAGE YIELD OF PRINCIPAL CROPS</t>
  </si>
  <si>
    <t>Table 4.4(B)-AVERAGE YIELD OF PRINCIPAL CROPS-Contd.</t>
  </si>
  <si>
    <t>Table 4.4(B)-AVERAGE YIELD OF PRINCIPAL CROPS-Concld.</t>
  </si>
  <si>
    <t>92</t>
  </si>
  <si>
    <t>93</t>
  </si>
  <si>
    <t>94</t>
  </si>
  <si>
    <t>98</t>
  </si>
  <si>
    <t>99</t>
  </si>
  <si>
    <t>100</t>
  </si>
  <si>
    <t>104</t>
  </si>
  <si>
    <t>105</t>
  </si>
  <si>
    <t>106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</si>
</sst>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#,##0.000_);\(#,##0.000\)"/>
    <numFmt numFmtId="168" formatCode="0.0"/>
    <numFmt numFmtId="169" formatCode="0.00_)"/>
    <numFmt numFmtId="170" formatCode="0.0_);\(0.0\)"/>
    <numFmt numFmtId="171" formatCode="0.000"/>
    <numFmt numFmtId="172" formatCode="0_);\(0\)"/>
  </numFmts>
  <fonts count="10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4">
    <xf numFmtId="164" fontId="0" fillId="0" borderId="0" xfId="0" applyAlignment="1">
      <alignment/>
    </xf>
    <xf numFmtId="164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>
      <alignment horizontal="center"/>
    </xf>
    <xf numFmtId="164" fontId="9" fillId="0" borderId="0" xfId="0" applyFont="1" applyAlignment="1" applyProtection="1">
      <alignment horizontal="right"/>
      <protection/>
    </xf>
    <xf numFmtId="164" fontId="9" fillId="0" borderId="0" xfId="0" applyFont="1" applyAlignment="1">
      <alignment horizontal="right"/>
    </xf>
    <xf numFmtId="164" fontId="9" fillId="0" borderId="1" xfId="0" applyFont="1" applyBorder="1" applyAlignment="1" applyProtection="1">
      <alignment horizontal="center"/>
      <protection/>
    </xf>
    <xf numFmtId="164" fontId="9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4" fillId="0" borderId="1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>
      <alignment horizontal="center"/>
      <protection/>
    </xf>
    <xf numFmtId="164" fontId="9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49" fontId="9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 applyProtection="1">
      <alignment horizontal="right"/>
      <protection/>
    </xf>
    <xf numFmtId="164" fontId="9" fillId="0" borderId="0" xfId="0" applyFont="1" applyAlignment="1" applyProtection="1">
      <alignment horizontal="left"/>
      <protection/>
    </xf>
    <xf numFmtId="164" fontId="9" fillId="0" borderId="0" xfId="0" applyFont="1" applyAlignment="1">
      <alignment horizontal="center"/>
    </xf>
    <xf numFmtId="164" fontId="9" fillId="0" borderId="0" xfId="0" applyFont="1" applyAlignment="1" applyProtection="1">
      <alignment horizontal="center"/>
      <protection/>
    </xf>
    <xf numFmtId="164" fontId="9" fillId="0" borderId="2" xfId="0" applyFont="1" applyBorder="1" applyAlignment="1" applyProtection="1">
      <alignment horizontal="center"/>
      <protection/>
    </xf>
    <xf numFmtId="164" fontId="9" fillId="0" borderId="2" xfId="0" applyFont="1" applyBorder="1" applyAlignment="1">
      <alignment horizontal="center"/>
    </xf>
    <xf numFmtId="164" fontId="4" fillId="0" borderId="0" xfId="0" applyFont="1" applyAlignment="1">
      <alignment/>
    </xf>
    <xf numFmtId="164" fontId="9" fillId="0" borderId="1" xfId="0" applyFont="1" applyBorder="1" applyAlignment="1" applyProtection="1">
      <alignment horizontal="right"/>
      <protection/>
    </xf>
    <xf numFmtId="164" fontId="9" fillId="0" borderId="1" xfId="0" applyFont="1" applyBorder="1" applyAlignment="1">
      <alignment/>
    </xf>
    <xf numFmtId="164" fontId="9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>
      <alignment/>
    </xf>
    <xf numFmtId="164" fontId="9" fillId="0" borderId="1" xfId="0" applyFont="1" applyBorder="1" applyAlignment="1" applyProtection="1">
      <alignment horizontal="fill"/>
      <protection/>
    </xf>
    <xf numFmtId="164" fontId="9" fillId="0" borderId="0" xfId="0" applyFont="1" applyAlignment="1" quotePrefix="1">
      <alignment horizontal="right"/>
    </xf>
    <xf numFmtId="164" fontId="9" fillId="0" borderId="1" xfId="0" applyFont="1" applyBorder="1" applyAlignment="1" applyProtection="1" quotePrefix="1">
      <alignment horizontal="left"/>
      <protection/>
    </xf>
    <xf numFmtId="164" fontId="9" fillId="0" borderId="1" xfId="0" applyFont="1" applyBorder="1" applyAlignment="1" applyProtection="1" quotePrefix="1">
      <alignment horizontal="right"/>
      <protection/>
    </xf>
    <xf numFmtId="164" fontId="9" fillId="0" borderId="0" xfId="0" applyFont="1" applyAlignment="1" applyProtection="1">
      <alignment/>
      <protection/>
    </xf>
    <xf numFmtId="164" fontId="4" fillId="0" borderId="1" xfId="0" applyFont="1" applyBorder="1" applyAlignment="1" applyProtection="1">
      <alignment horizontal="fill"/>
      <protection/>
    </xf>
    <xf numFmtId="164" fontId="4" fillId="0" borderId="1" xfId="0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0" fontId="4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right"/>
      <protection/>
    </xf>
    <xf numFmtId="164" fontId="4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 quotePrefix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 quotePrefix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 quotePrefix="1">
      <alignment horizontal="right"/>
      <protection/>
    </xf>
    <xf numFmtId="1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4" fontId="9" fillId="0" borderId="0" xfId="0" applyFont="1" applyBorder="1" applyAlignment="1" applyProtection="1" quotePrefix="1">
      <alignment horizontal="left"/>
      <protection/>
    </xf>
    <xf numFmtId="164" fontId="9" fillId="0" borderId="2" xfId="0" applyFont="1" applyBorder="1" applyAlignment="1" applyProtection="1" quotePrefix="1">
      <alignment horizontal="right"/>
      <protection/>
    </xf>
    <xf numFmtId="1" fontId="4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 quotePrefix="1">
      <alignment horizontal="right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 applyProtection="1" quotePrefix="1">
      <alignment horizontal="right"/>
      <protection/>
    </xf>
    <xf numFmtId="1" fontId="9" fillId="0" borderId="1" xfId="0" applyNumberFormat="1" applyFont="1" applyBorder="1" applyAlignment="1" applyProtection="1">
      <alignment horizontal="right"/>
      <protection/>
    </xf>
    <xf numFmtId="0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 applyProtection="1">
      <alignment/>
      <protection/>
    </xf>
    <xf numFmtId="164" fontId="9" fillId="0" borderId="0" xfId="0" applyFont="1" applyBorder="1" applyAlignment="1" applyProtection="1" quotePrefix="1">
      <alignment horizontal="right"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 quotePrefix="1">
      <alignment horizontal="left"/>
      <protection/>
    </xf>
    <xf numFmtId="164" fontId="9" fillId="0" borderId="0" xfId="0" applyFont="1" applyAlignment="1" applyProtection="1" quotePrefix="1">
      <alignment horizontal="right"/>
      <protection/>
    </xf>
    <xf numFmtId="164" fontId="9" fillId="0" borderId="1" xfId="0" applyFont="1" applyBorder="1" applyAlignment="1" applyProtection="1">
      <alignment horizontal="left"/>
      <protection/>
    </xf>
    <xf numFmtId="164" fontId="9" fillId="0" borderId="1" xfId="0" applyNumberFormat="1" applyFont="1" applyBorder="1" applyAlignment="1" applyProtection="1">
      <alignment/>
      <protection/>
    </xf>
    <xf numFmtId="165" fontId="9" fillId="0" borderId="1" xfId="0" applyNumberFormat="1" applyFont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164" fontId="9" fillId="0" borderId="0" xfId="0" applyFont="1" applyAlignment="1" quotePrefix="1">
      <alignment horizontal="center"/>
    </xf>
    <xf numFmtId="164" fontId="9" fillId="0" borderId="1" xfId="0" applyFont="1" applyBorder="1" applyAlignment="1">
      <alignment horizontal="right"/>
    </xf>
    <xf numFmtId="164" fontId="9" fillId="0" borderId="1" xfId="0" applyFont="1" applyBorder="1" applyAlignment="1" applyProtection="1" quotePrefix="1">
      <alignment horizontal="center"/>
      <protection/>
    </xf>
    <xf numFmtId="49" fontId="9" fillId="0" borderId="1" xfId="0" applyNumberFormat="1" applyFont="1" applyBorder="1" applyAlignment="1" applyProtection="1">
      <alignment horizontal="right"/>
      <protection/>
    </xf>
    <xf numFmtId="164" fontId="9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 quotePrefix="1">
      <alignment horizontal="right"/>
      <protection/>
    </xf>
    <xf numFmtId="164" fontId="4" fillId="0" borderId="0" xfId="0" applyFont="1" applyAlignment="1">
      <alignment/>
    </xf>
    <xf numFmtId="164" fontId="9" fillId="0" borderId="0" xfId="0" applyFont="1" applyAlignment="1">
      <alignment/>
    </xf>
    <xf numFmtId="1" fontId="9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Alignment="1" applyProtection="1">
      <alignment horizontal="right"/>
      <protection/>
    </xf>
    <xf numFmtId="1" fontId="4" fillId="0" borderId="1" xfId="0" applyNumberFormat="1" applyFont="1" applyBorder="1" applyAlignment="1">
      <alignment/>
    </xf>
    <xf numFmtId="164" fontId="4" fillId="0" borderId="0" xfId="0" applyFont="1" applyBorder="1" applyAlignment="1" applyProtection="1">
      <alignment horizontal="left"/>
      <protection/>
    </xf>
    <xf numFmtId="164" fontId="4" fillId="0" borderId="0" xfId="0" applyFont="1" applyBorder="1" applyAlignment="1">
      <alignment/>
    </xf>
    <xf numFmtId="164" fontId="4" fillId="0" borderId="0" xfId="0" applyFont="1" applyBorder="1" applyAlignment="1" applyProtection="1">
      <alignment horizontal="fill"/>
      <protection/>
    </xf>
    <xf numFmtId="1" fontId="4" fillId="0" borderId="0" xfId="0" applyNumberFormat="1" applyFont="1" applyBorder="1" applyAlignment="1">
      <alignment/>
    </xf>
    <xf numFmtId="164" fontId="4" fillId="0" borderId="2" xfId="0" applyFont="1" applyBorder="1" applyAlignment="1" applyProtection="1">
      <alignment horizontal="right"/>
      <protection/>
    </xf>
    <xf numFmtId="164" fontId="9" fillId="0" borderId="2" xfId="0" applyFont="1" applyBorder="1" applyAlignment="1" applyProtection="1">
      <alignment horizontal="right"/>
      <protection/>
    </xf>
    <xf numFmtId="164" fontId="4" fillId="0" borderId="0" xfId="0" applyFont="1" applyBorder="1" applyAlignment="1" applyProtection="1">
      <alignment horizontal="left"/>
      <protection/>
    </xf>
    <xf numFmtId="164" fontId="4" fillId="0" borderId="0" xfId="0" applyFont="1" applyAlignment="1">
      <alignment horizontal="left"/>
    </xf>
    <xf numFmtId="164" fontId="5" fillId="0" borderId="0" xfId="0" applyFont="1" applyAlignment="1" applyProtection="1" quotePrefix="1">
      <alignment horizontal="center"/>
      <protection/>
    </xf>
    <xf numFmtId="164" fontId="4" fillId="0" borderId="1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49" fontId="9" fillId="0" borderId="1" xfId="0" applyNumberFormat="1" applyFont="1" applyBorder="1" applyAlignment="1">
      <alignment/>
    </xf>
    <xf numFmtId="166" fontId="4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 horizontal="right"/>
      <protection/>
    </xf>
    <xf numFmtId="166" fontId="4" fillId="0" borderId="0" xfId="0" applyNumberFormat="1" applyFont="1" applyAlignment="1" applyProtection="1">
      <alignment horizontal="right"/>
      <protection/>
    </xf>
    <xf numFmtId="166" fontId="4" fillId="0" borderId="0" xfId="0" applyNumberFormat="1" applyFont="1" applyAlignment="1" applyProtection="1" quotePrefix="1">
      <alignment horizontal="right"/>
      <protection/>
    </xf>
    <xf numFmtId="166" fontId="9" fillId="0" borderId="0" xfId="0" applyNumberFormat="1" applyFont="1" applyAlignment="1" applyProtection="1" quotePrefix="1">
      <alignment horizontal="right"/>
      <protection/>
    </xf>
    <xf numFmtId="168" fontId="4" fillId="0" borderId="0" xfId="0" applyNumberFormat="1" applyFont="1" applyAlignment="1">
      <alignment/>
    </xf>
    <xf numFmtId="168" fontId="9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 quotePrefix="1">
      <alignment horizontal="right"/>
      <protection/>
    </xf>
    <xf numFmtId="165" fontId="9" fillId="0" borderId="0" xfId="0" applyNumberFormat="1" applyFont="1" applyAlignment="1" applyProtection="1" quotePrefix="1">
      <alignment horizontal="right"/>
      <protection/>
    </xf>
    <xf numFmtId="166" fontId="4" fillId="0" borderId="1" xfId="0" applyNumberFormat="1" applyFont="1" applyBorder="1" applyAlignment="1" applyProtection="1" quotePrefix="1">
      <alignment horizontal="right"/>
      <protection/>
    </xf>
    <xf numFmtId="166" fontId="9" fillId="0" borderId="1" xfId="0" applyNumberFormat="1" applyFont="1" applyBorder="1" applyAlignment="1" applyProtection="1" quotePrefix="1">
      <alignment horizontal="right"/>
      <protection/>
    </xf>
    <xf numFmtId="165" fontId="4" fillId="0" borderId="1" xfId="0" applyNumberFormat="1" applyFont="1" applyBorder="1" applyAlignment="1" applyProtection="1">
      <alignment horizontal="right"/>
      <protection/>
    </xf>
    <xf numFmtId="165" fontId="4" fillId="0" borderId="1" xfId="0" applyNumberFormat="1" applyFont="1" applyBorder="1" applyAlignment="1" applyProtection="1" quotePrefix="1">
      <alignment horizontal="right"/>
      <protection/>
    </xf>
    <xf numFmtId="164" fontId="9" fillId="0" borderId="0" xfId="0" applyFont="1" applyBorder="1" applyAlignment="1" applyProtection="1" quotePrefix="1">
      <alignment horizontal="center"/>
      <protection/>
    </xf>
    <xf numFmtId="164" fontId="4" fillId="0" borderId="0" xfId="0" applyFont="1" applyAlignment="1">
      <alignment horizontal="center"/>
    </xf>
    <xf numFmtId="164" fontId="9" fillId="0" borderId="0" xfId="0" applyFont="1" applyBorder="1" applyAlignment="1" applyProtection="1" quotePrefix="1">
      <alignment horizontal="right"/>
      <protection/>
    </xf>
    <xf numFmtId="164" fontId="4" fillId="0" borderId="0" xfId="0" applyFont="1" applyAlignment="1">
      <alignment horizontal="right"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>
      <alignment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164" fontId="7" fillId="0" borderId="0" xfId="0" applyFont="1" applyAlignment="1">
      <alignment horizontal="center"/>
    </xf>
    <xf numFmtId="164" fontId="9" fillId="0" borderId="0" xfId="0" applyFont="1" applyAlignment="1" applyProtection="1">
      <alignment horizontal="right"/>
      <protection/>
    </xf>
    <xf numFmtId="164" fontId="9" fillId="0" borderId="0" xfId="0" applyFont="1" applyAlignment="1">
      <alignment horizontal="right"/>
    </xf>
    <xf numFmtId="164" fontId="8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9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>
      <alignment horizontal="center"/>
    </xf>
    <xf numFmtId="49" fontId="5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>
      <alignment/>
    </xf>
    <xf numFmtId="49" fontId="9" fillId="0" borderId="0" xfId="0" applyNumberFormat="1" applyFont="1" applyBorder="1" applyAlignment="1" applyProtection="1">
      <alignment horizontal="right"/>
      <protection/>
    </xf>
    <xf numFmtId="164" fontId="8" fillId="0" borderId="0" xfId="0" applyFont="1" applyAlignment="1">
      <alignment horizontal="center"/>
    </xf>
    <xf numFmtId="49" fontId="9" fillId="0" borderId="0" xfId="0" applyNumberFormat="1" applyFont="1" applyAlignment="1" applyProtection="1">
      <alignment horizontal="right"/>
      <protection/>
    </xf>
    <xf numFmtId="49" fontId="9" fillId="0" borderId="2" xfId="0" applyNumberFormat="1" applyFont="1" applyBorder="1" applyAlignment="1" applyProtection="1">
      <alignment horizontal="center"/>
      <protection/>
    </xf>
    <xf numFmtId="49" fontId="9" fillId="0" borderId="2" xfId="0" applyNumberFormat="1" applyFont="1" applyBorder="1" applyAlignment="1">
      <alignment horizontal="center"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Alignment="1">
      <alignment horizontal="center"/>
    </xf>
    <xf numFmtId="164" fontId="9" fillId="0" borderId="0" xfId="0" applyFont="1" applyBorder="1" applyAlignment="1" applyProtection="1">
      <alignment horizontal="right"/>
      <protection/>
    </xf>
    <xf numFmtId="164" fontId="9" fillId="0" borderId="1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9" fillId="0" borderId="1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225"/>
  <sheetViews>
    <sheetView showGridLines="0" tabSelected="1" view="pageBreakPreview" zoomScale="75" zoomScaleNormal="75" zoomScaleSheetLayoutView="75" workbookViewId="0" topLeftCell="A1">
      <selection activeCell="C15" sqref="C15"/>
    </sheetView>
  </sheetViews>
  <sheetFormatPr defaultColWidth="9.625" defaultRowHeight="12.75"/>
  <cols>
    <col min="1" max="1" width="17.125" style="3" customWidth="1"/>
    <col min="2" max="2" width="7.25390625" style="3" customWidth="1"/>
    <col min="3" max="3" width="6.75390625" style="3" customWidth="1"/>
    <col min="4" max="4" width="7.00390625" style="3" customWidth="1"/>
    <col min="5" max="5" width="6.625" style="3" customWidth="1"/>
    <col min="6" max="6" width="7.00390625" style="3" customWidth="1"/>
    <col min="7" max="7" width="6.875" style="3" customWidth="1"/>
    <col min="8" max="8" width="6.375" style="3" customWidth="1"/>
    <col min="9" max="9" width="6.125" style="3" customWidth="1"/>
    <col min="10" max="10" width="8.875" style="3" customWidth="1"/>
    <col min="11" max="11" width="8.50390625" style="3" customWidth="1"/>
    <col min="12" max="12" width="9.25390625" style="3" customWidth="1"/>
    <col min="13" max="13" width="16.125" style="3" customWidth="1"/>
    <col min="14" max="14" width="6.25390625" style="3" customWidth="1"/>
    <col min="15" max="15" width="12.75390625" style="3" customWidth="1"/>
    <col min="16" max="16" width="8.875" style="3" customWidth="1"/>
    <col min="17" max="17" width="11.375" style="3" customWidth="1"/>
    <col min="18" max="18" width="9.50390625" style="3" customWidth="1"/>
    <col min="19" max="19" width="10.00390625" style="3" customWidth="1"/>
    <col min="20" max="20" width="7.75390625" style="3" customWidth="1"/>
    <col min="21" max="21" width="8.00390625" style="3" customWidth="1"/>
    <col min="22" max="22" width="9.125" style="3" customWidth="1"/>
    <col min="23" max="23" width="8.875" style="3" customWidth="1"/>
    <col min="24" max="24" width="8.625" style="3" customWidth="1"/>
    <col min="25" max="25" width="16.875" style="3" customWidth="1"/>
    <col min="26" max="26" width="7.50390625" style="3" customWidth="1"/>
    <col min="27" max="27" width="5.50390625" style="3" customWidth="1"/>
    <col min="28" max="28" width="6.75390625" style="3" customWidth="1"/>
    <col min="29" max="31" width="8.125" style="3" customWidth="1"/>
    <col min="32" max="32" width="8.625" style="3" customWidth="1"/>
    <col min="33" max="33" width="7.375" style="3" customWidth="1"/>
    <col min="34" max="34" width="7.125" style="3" customWidth="1"/>
    <col min="35" max="35" width="6.625" style="3" customWidth="1"/>
    <col min="36" max="36" width="6.875" style="3" customWidth="1"/>
    <col min="37" max="37" width="9.00390625" style="3" customWidth="1"/>
    <col min="38" max="38" width="8.125" style="3" customWidth="1"/>
    <col min="39" max="16384" width="9.625" style="3" customWidth="1"/>
  </cols>
  <sheetData>
    <row r="1" spans="1:38" ht="12.75">
      <c r="A1" s="133" t="s">
        <v>236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45" t="s">
        <v>237</v>
      </c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33" t="s">
        <v>238</v>
      </c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39" ht="15.75">
      <c r="A3" s="142" t="s">
        <v>165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48" t="s">
        <v>165</v>
      </c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8" t="s">
        <v>165</v>
      </c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2"/>
    </row>
    <row r="4" spans="1:24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"/>
      <c r="N4" s="8"/>
      <c r="O4" s="9"/>
      <c r="P4" s="9"/>
      <c r="Q4" s="9"/>
      <c r="R4" s="9"/>
      <c r="S4" s="9"/>
      <c r="T4" s="9"/>
      <c r="U4" s="9"/>
      <c r="V4" s="6"/>
      <c r="W4" s="6"/>
      <c r="X4" s="6"/>
    </row>
    <row r="5" spans="1:38" ht="15">
      <c r="A5" s="150" t="s">
        <v>227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0" t="s">
        <v>228</v>
      </c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50" t="s">
        <v>229</v>
      </c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</row>
    <row r="6" spans="1:38" ht="12.75">
      <c r="A6" s="154" t="s">
        <v>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2"/>
      <c r="N6" s="152" t="s">
        <v>0</v>
      </c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9" t="s">
        <v>177</v>
      </c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</row>
    <row r="7" spans="1:38" ht="12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4"/>
      <c r="Y7" s="16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2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46" t="s">
        <v>174</v>
      </c>
      <c r="O8" s="147"/>
      <c r="S8" s="22" t="s">
        <v>172</v>
      </c>
      <c r="W8" s="23"/>
      <c r="X8" s="23"/>
      <c r="Y8" s="24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2.75">
      <c r="A9" s="25"/>
      <c r="B9" s="25"/>
      <c r="C9" s="25"/>
      <c r="D9" s="25"/>
      <c r="E9" s="26" t="s">
        <v>5</v>
      </c>
      <c r="F9" s="25"/>
      <c r="G9" s="25"/>
      <c r="H9" s="25"/>
      <c r="I9" s="25"/>
      <c r="J9" s="26" t="s">
        <v>2</v>
      </c>
      <c r="K9" s="157" t="s">
        <v>6</v>
      </c>
      <c r="L9" s="158"/>
      <c r="M9" s="24" t="s">
        <v>7</v>
      </c>
      <c r="N9" s="146" t="s">
        <v>175</v>
      </c>
      <c r="O9" s="147"/>
      <c r="P9" s="10" t="s">
        <v>2</v>
      </c>
      <c r="Q9" s="30"/>
      <c r="R9" s="31"/>
      <c r="S9" s="31"/>
      <c r="T9" s="31"/>
      <c r="U9" s="31"/>
      <c r="V9" s="31"/>
      <c r="W9" s="10" t="s">
        <v>14</v>
      </c>
      <c r="X9" s="26" t="s">
        <v>15</v>
      </c>
      <c r="Y9" s="32"/>
      <c r="Z9" s="33"/>
      <c r="AA9" s="33"/>
      <c r="AB9" s="33"/>
      <c r="AC9" s="20" t="s">
        <v>16</v>
      </c>
      <c r="AD9" s="33"/>
      <c r="AE9" s="33"/>
      <c r="AF9" s="33"/>
      <c r="AG9" s="33"/>
      <c r="AH9" s="33"/>
      <c r="AI9" s="33"/>
      <c r="AJ9" s="33"/>
      <c r="AK9" s="33"/>
      <c r="AL9" s="33"/>
    </row>
    <row r="10" spans="1:38" ht="12.75">
      <c r="A10" s="24" t="s">
        <v>7</v>
      </c>
      <c r="B10" s="26" t="s">
        <v>17</v>
      </c>
      <c r="C10" s="25"/>
      <c r="D10" s="25"/>
      <c r="E10" s="25"/>
      <c r="F10" s="25"/>
      <c r="G10" s="25"/>
      <c r="H10" s="25"/>
      <c r="I10" s="25"/>
      <c r="J10" s="26" t="s">
        <v>18</v>
      </c>
      <c r="K10" s="12"/>
      <c r="L10" s="13"/>
      <c r="M10" s="24" t="s">
        <v>19</v>
      </c>
      <c r="N10" s="34"/>
      <c r="O10" s="34"/>
      <c r="P10" s="10" t="s">
        <v>4</v>
      </c>
      <c r="Q10" s="10" t="s">
        <v>9</v>
      </c>
      <c r="R10" s="10" t="s">
        <v>10</v>
      </c>
      <c r="S10" s="10" t="s">
        <v>11</v>
      </c>
      <c r="T10" s="19"/>
      <c r="V10" s="10" t="s">
        <v>2</v>
      </c>
      <c r="W10" s="10"/>
      <c r="X10" s="25"/>
      <c r="Y10" s="26" t="s">
        <v>7</v>
      </c>
      <c r="Z10" s="10" t="s">
        <v>26</v>
      </c>
      <c r="AA10" s="10" t="s">
        <v>27</v>
      </c>
      <c r="AB10" s="10" t="s">
        <v>28</v>
      </c>
      <c r="AC10" s="10" t="s">
        <v>29</v>
      </c>
      <c r="AD10" s="24" t="s">
        <v>30</v>
      </c>
      <c r="AE10" s="10" t="s">
        <v>31</v>
      </c>
      <c r="AF10" s="10" t="s">
        <v>32</v>
      </c>
      <c r="AG10" s="24" t="s">
        <v>33</v>
      </c>
      <c r="AH10" s="10" t="s">
        <v>34</v>
      </c>
      <c r="AI10" s="10" t="s">
        <v>35</v>
      </c>
      <c r="AJ10" s="10" t="s">
        <v>36</v>
      </c>
      <c r="AK10" s="10" t="s">
        <v>37</v>
      </c>
      <c r="AL10" s="10" t="s">
        <v>38</v>
      </c>
    </row>
    <row r="11" spans="1:38" ht="12.75">
      <c r="A11" s="24" t="s">
        <v>19</v>
      </c>
      <c r="B11" s="26" t="s">
        <v>39</v>
      </c>
      <c r="C11" s="26" t="s">
        <v>40</v>
      </c>
      <c r="D11" s="26" t="s">
        <v>41</v>
      </c>
      <c r="E11" s="26" t="s">
        <v>42</v>
      </c>
      <c r="F11" s="26" t="s">
        <v>43</v>
      </c>
      <c r="G11" s="26" t="s">
        <v>44</v>
      </c>
      <c r="H11" s="26" t="s">
        <v>45</v>
      </c>
      <c r="I11" s="26" t="s">
        <v>46</v>
      </c>
      <c r="J11" s="26" t="s">
        <v>47</v>
      </c>
      <c r="K11" s="26" t="s">
        <v>48</v>
      </c>
      <c r="L11" s="26" t="s">
        <v>49</v>
      </c>
      <c r="M11" s="19"/>
      <c r="N11" s="10" t="s">
        <v>20</v>
      </c>
      <c r="O11" s="10" t="s">
        <v>2</v>
      </c>
      <c r="P11" s="10" t="s">
        <v>8</v>
      </c>
      <c r="Q11" s="10" t="s">
        <v>21</v>
      </c>
      <c r="R11" s="10" t="s">
        <v>22</v>
      </c>
      <c r="S11" s="10" t="s">
        <v>23</v>
      </c>
      <c r="T11" s="10" t="s">
        <v>12</v>
      </c>
      <c r="U11" s="10" t="s">
        <v>13</v>
      </c>
      <c r="V11" s="23" t="s">
        <v>25</v>
      </c>
      <c r="W11" s="35"/>
      <c r="X11" s="25"/>
      <c r="Y11" s="26" t="s">
        <v>19</v>
      </c>
      <c r="Z11" s="19"/>
      <c r="AA11" s="10" t="s">
        <v>3</v>
      </c>
      <c r="AB11" s="10" t="s">
        <v>3</v>
      </c>
      <c r="AC11" s="24" t="s">
        <v>54</v>
      </c>
      <c r="AD11" s="19"/>
      <c r="AE11" s="10" t="s">
        <v>55</v>
      </c>
      <c r="AF11" s="19"/>
      <c r="AG11" s="19"/>
      <c r="AH11" s="10" t="s">
        <v>56</v>
      </c>
      <c r="AI11" s="10" t="s">
        <v>57</v>
      </c>
      <c r="AJ11" s="10" t="s">
        <v>58</v>
      </c>
      <c r="AK11" s="10" t="s">
        <v>3</v>
      </c>
      <c r="AL11" s="10" t="s">
        <v>59</v>
      </c>
    </row>
    <row r="12" spans="1:38" ht="12.75">
      <c r="A12" s="13"/>
      <c r="B12" s="13"/>
      <c r="C12" s="13"/>
      <c r="D12" s="13"/>
      <c r="E12" s="13"/>
      <c r="F12" s="13"/>
      <c r="G12" s="12" t="s">
        <v>60</v>
      </c>
      <c r="H12" s="13"/>
      <c r="I12" s="13"/>
      <c r="J12" s="12" t="s">
        <v>61</v>
      </c>
      <c r="K12" s="13"/>
      <c r="L12" s="13"/>
      <c r="M12" s="31"/>
      <c r="N12" s="30" t="s">
        <v>50</v>
      </c>
      <c r="O12" s="30" t="s">
        <v>50</v>
      </c>
      <c r="P12" s="36" t="s">
        <v>197</v>
      </c>
      <c r="Q12" s="31"/>
      <c r="R12" s="31"/>
      <c r="S12" s="30" t="s">
        <v>51</v>
      </c>
      <c r="T12" s="31"/>
      <c r="U12" s="30" t="s">
        <v>24</v>
      </c>
      <c r="V12" s="37" t="s">
        <v>185</v>
      </c>
      <c r="W12" s="31"/>
      <c r="X12" s="13"/>
      <c r="Y12" s="31"/>
      <c r="Z12" s="31"/>
      <c r="AA12" s="31"/>
      <c r="AB12" s="31"/>
      <c r="AC12" s="30" t="s">
        <v>62</v>
      </c>
      <c r="AD12" s="31"/>
      <c r="AE12" s="31"/>
      <c r="AF12" s="31"/>
      <c r="AG12" s="31"/>
      <c r="AH12" s="31"/>
      <c r="AI12" s="30" t="s">
        <v>58</v>
      </c>
      <c r="AJ12" s="31"/>
      <c r="AK12" s="31"/>
      <c r="AL12" s="31"/>
    </row>
    <row r="13" spans="1:38" ht="12.75">
      <c r="A13" s="26" t="s">
        <v>63</v>
      </c>
      <c r="B13" s="26" t="s">
        <v>64</v>
      </c>
      <c r="C13" s="26" t="s">
        <v>65</v>
      </c>
      <c r="D13" s="26" t="s">
        <v>66</v>
      </c>
      <c r="E13" s="26" t="s">
        <v>67</v>
      </c>
      <c r="F13" s="26" t="s">
        <v>68</v>
      </c>
      <c r="G13" s="26" t="s">
        <v>69</v>
      </c>
      <c r="H13" s="26" t="s">
        <v>70</v>
      </c>
      <c r="I13" s="26" t="s">
        <v>71</v>
      </c>
      <c r="J13" s="26" t="s">
        <v>72</v>
      </c>
      <c r="K13" s="26" t="s">
        <v>73</v>
      </c>
      <c r="L13" s="26" t="s">
        <v>74</v>
      </c>
      <c r="M13" s="24" t="s">
        <v>75</v>
      </c>
      <c r="N13" s="10" t="s">
        <v>76</v>
      </c>
      <c r="O13" s="38">
        <v>14</v>
      </c>
      <c r="P13" s="38">
        <v>15</v>
      </c>
      <c r="Q13" s="38">
        <v>16</v>
      </c>
      <c r="R13" s="38">
        <v>17</v>
      </c>
      <c r="S13" s="38">
        <v>18</v>
      </c>
      <c r="T13" s="38">
        <v>19</v>
      </c>
      <c r="U13" s="38">
        <v>20</v>
      </c>
      <c r="V13" s="38">
        <v>21</v>
      </c>
      <c r="W13" s="38">
        <v>22</v>
      </c>
      <c r="X13" s="26">
        <v>23</v>
      </c>
      <c r="Y13" s="26" t="s">
        <v>75</v>
      </c>
      <c r="Z13" s="38">
        <v>24</v>
      </c>
      <c r="AA13" s="38">
        <v>25</v>
      </c>
      <c r="AB13" s="38">
        <v>26</v>
      </c>
      <c r="AC13" s="38">
        <v>27</v>
      </c>
      <c r="AD13" s="38">
        <v>28</v>
      </c>
      <c r="AE13" s="38">
        <v>29</v>
      </c>
      <c r="AF13" s="38">
        <v>30</v>
      </c>
      <c r="AG13" s="38">
        <v>31</v>
      </c>
      <c r="AH13" s="38">
        <v>32</v>
      </c>
      <c r="AI13" s="38">
        <v>33</v>
      </c>
      <c r="AJ13" s="38">
        <v>34</v>
      </c>
      <c r="AK13" s="38">
        <v>35</v>
      </c>
      <c r="AL13" s="38">
        <v>36</v>
      </c>
    </row>
    <row r="14" spans="1:38" ht="12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6"/>
      <c r="N14" s="14"/>
      <c r="O14" s="14"/>
      <c r="P14" s="14"/>
      <c r="Q14" s="14"/>
      <c r="R14" s="14"/>
      <c r="S14" s="14"/>
      <c r="T14" s="14"/>
      <c r="U14" s="14"/>
      <c r="V14" s="14"/>
      <c r="W14" s="39"/>
      <c r="X14" s="40"/>
      <c r="Y14" s="16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ht="12.75">
      <c r="A15" s="41" t="s">
        <v>77</v>
      </c>
      <c r="B15" s="42">
        <v>42687</v>
      </c>
      <c r="C15" s="42">
        <v>14358</v>
      </c>
      <c r="D15" s="42">
        <v>10477</v>
      </c>
      <c r="E15" s="42">
        <v>5904</v>
      </c>
      <c r="F15" s="42">
        <v>2171</v>
      </c>
      <c r="G15" s="42">
        <v>2447</v>
      </c>
      <c r="H15" s="42">
        <v>24167</v>
      </c>
      <c r="I15" s="42">
        <v>962</v>
      </c>
      <c r="J15" s="43">
        <v>103173</v>
      </c>
      <c r="K15" s="42">
        <v>7521</v>
      </c>
      <c r="L15" s="44">
        <v>3593</v>
      </c>
      <c r="M15" s="45" t="s">
        <v>77</v>
      </c>
      <c r="N15" s="46">
        <v>13831</v>
      </c>
      <c r="O15" s="47">
        <v>24662</v>
      </c>
      <c r="P15" s="47">
        <v>127835</v>
      </c>
      <c r="Q15" s="48">
        <v>8309</v>
      </c>
      <c r="R15" s="48">
        <v>2516</v>
      </c>
      <c r="S15" s="48">
        <v>5782</v>
      </c>
      <c r="T15" s="48">
        <v>1099</v>
      </c>
      <c r="U15" s="48">
        <v>810</v>
      </c>
      <c r="V15" s="47">
        <v>24148</v>
      </c>
      <c r="W15" s="48">
        <v>7440</v>
      </c>
      <c r="X15" s="48">
        <v>778</v>
      </c>
      <c r="Y15" s="45" t="s">
        <v>77</v>
      </c>
      <c r="Z15" s="49">
        <v>239</v>
      </c>
      <c r="AA15" s="49">
        <v>416</v>
      </c>
      <c r="AB15" s="49">
        <v>271</v>
      </c>
      <c r="AC15" s="49">
        <v>306</v>
      </c>
      <c r="AD15" s="49">
        <v>365</v>
      </c>
      <c r="AE15" s="49">
        <v>3686</v>
      </c>
      <c r="AF15" s="49">
        <v>411</v>
      </c>
      <c r="AG15" s="49">
        <v>936</v>
      </c>
      <c r="AH15" s="49">
        <v>173</v>
      </c>
      <c r="AI15" s="49">
        <v>816</v>
      </c>
      <c r="AJ15" s="49">
        <v>54</v>
      </c>
      <c r="AK15" s="49">
        <v>1475</v>
      </c>
      <c r="AL15" s="49">
        <v>119</v>
      </c>
    </row>
    <row r="16" spans="1:38" ht="12.75">
      <c r="A16" s="41" t="s">
        <v>78</v>
      </c>
      <c r="B16" s="42">
        <v>43433</v>
      </c>
      <c r="C16" s="42">
        <v>11431</v>
      </c>
      <c r="D16" s="42">
        <v>9980</v>
      </c>
      <c r="E16" s="42">
        <v>6260</v>
      </c>
      <c r="F16" s="42">
        <v>1784</v>
      </c>
      <c r="G16" s="42">
        <v>1601</v>
      </c>
      <c r="H16" s="42">
        <v>25887</v>
      </c>
      <c r="I16" s="42">
        <v>757</v>
      </c>
      <c r="J16" s="43">
        <v>101134</v>
      </c>
      <c r="K16" s="42">
        <v>6847</v>
      </c>
      <c r="L16" s="44">
        <v>3514</v>
      </c>
      <c r="M16" s="45" t="s">
        <v>78</v>
      </c>
      <c r="N16" s="46">
        <v>12087</v>
      </c>
      <c r="O16" s="47">
        <v>22447</v>
      </c>
      <c r="P16" s="47">
        <v>123581</v>
      </c>
      <c r="Q16" s="48">
        <v>7596</v>
      </c>
      <c r="R16" s="48">
        <v>1992</v>
      </c>
      <c r="S16" s="48">
        <v>6545</v>
      </c>
      <c r="T16" s="48">
        <v>827</v>
      </c>
      <c r="U16" s="48">
        <v>740</v>
      </c>
      <c r="V16" s="47">
        <v>26338</v>
      </c>
      <c r="W16" s="48">
        <v>9121</v>
      </c>
      <c r="X16" s="48">
        <v>897</v>
      </c>
      <c r="Y16" s="45" t="s">
        <v>78</v>
      </c>
      <c r="Z16" s="49">
        <v>204</v>
      </c>
      <c r="AA16" s="49">
        <v>431</v>
      </c>
      <c r="AB16" s="50">
        <v>304</v>
      </c>
      <c r="AC16" s="50">
        <v>366</v>
      </c>
      <c r="AD16" s="50">
        <v>438</v>
      </c>
      <c r="AE16" s="49">
        <v>4174</v>
      </c>
      <c r="AF16" s="49">
        <v>428</v>
      </c>
      <c r="AG16" s="49">
        <v>1249</v>
      </c>
      <c r="AH16" s="49">
        <v>179.8</v>
      </c>
      <c r="AI16" s="49">
        <v>944</v>
      </c>
      <c r="AJ16" s="49">
        <v>70</v>
      </c>
      <c r="AK16" s="49">
        <v>1891</v>
      </c>
      <c r="AL16" s="49">
        <v>135</v>
      </c>
    </row>
    <row r="17" spans="1:38" ht="12.75">
      <c r="A17" s="41" t="s">
        <v>79</v>
      </c>
      <c r="B17" s="42">
        <v>43446</v>
      </c>
      <c r="C17" s="42">
        <v>10801</v>
      </c>
      <c r="D17" s="42">
        <v>9668</v>
      </c>
      <c r="E17" s="42">
        <v>6321</v>
      </c>
      <c r="F17" s="42">
        <v>1657</v>
      </c>
      <c r="G17" s="42">
        <v>1529</v>
      </c>
      <c r="H17" s="42">
        <v>26696</v>
      </c>
      <c r="I17" s="42">
        <v>858</v>
      </c>
      <c r="J17" s="43">
        <v>100976</v>
      </c>
      <c r="K17" s="42">
        <v>7563</v>
      </c>
      <c r="L17" s="44">
        <v>3359</v>
      </c>
      <c r="M17" s="45" t="s">
        <v>79</v>
      </c>
      <c r="N17" s="46">
        <v>11949</v>
      </c>
      <c r="O17" s="47">
        <v>22871</v>
      </c>
      <c r="P17" s="47">
        <v>123847</v>
      </c>
      <c r="Q17" s="48">
        <v>7088</v>
      </c>
      <c r="R17" s="48">
        <v>1660</v>
      </c>
      <c r="S17" s="48">
        <v>7041</v>
      </c>
      <c r="T17" s="48">
        <v>794</v>
      </c>
      <c r="U17" s="48">
        <v>641</v>
      </c>
      <c r="V17" s="47">
        <v>26124</v>
      </c>
      <c r="W17" s="48">
        <v>8868</v>
      </c>
      <c r="X17" s="48">
        <v>906</v>
      </c>
      <c r="Y17" s="45" t="s">
        <v>79</v>
      </c>
      <c r="Z17" s="49">
        <v>201</v>
      </c>
      <c r="AA17" s="49">
        <v>434</v>
      </c>
      <c r="AB17" s="49">
        <v>306</v>
      </c>
      <c r="AC17" s="49">
        <v>377</v>
      </c>
      <c r="AD17" s="49">
        <v>447</v>
      </c>
      <c r="AE17" s="49">
        <v>3930</v>
      </c>
      <c r="AF17" s="49">
        <v>455</v>
      </c>
      <c r="AG17" s="49">
        <v>1206</v>
      </c>
      <c r="AH17" s="49">
        <v>182</v>
      </c>
      <c r="AI17" s="49">
        <v>841</v>
      </c>
      <c r="AJ17" s="49">
        <v>76</v>
      </c>
      <c r="AK17" s="49">
        <v>1861</v>
      </c>
      <c r="AL17" s="49">
        <v>140</v>
      </c>
    </row>
    <row r="18" spans="1:38" ht="12.75">
      <c r="A18" s="41" t="s">
        <v>80</v>
      </c>
      <c r="B18" s="42">
        <v>44802</v>
      </c>
      <c r="C18" s="42">
        <v>9794</v>
      </c>
      <c r="D18" s="42">
        <v>9297</v>
      </c>
      <c r="E18" s="42">
        <v>6204</v>
      </c>
      <c r="F18" s="42">
        <v>1758</v>
      </c>
      <c r="G18" s="42">
        <v>1495</v>
      </c>
      <c r="H18" s="42">
        <v>27523</v>
      </c>
      <c r="I18" s="42">
        <v>793</v>
      </c>
      <c r="J18" s="43">
        <v>101666</v>
      </c>
      <c r="K18" s="42">
        <v>8469</v>
      </c>
      <c r="L18" s="44">
        <v>3440</v>
      </c>
      <c r="M18" s="45" t="s">
        <v>80</v>
      </c>
      <c r="N18" s="46">
        <v>13151.6</v>
      </c>
      <c r="O18" s="51">
        <v>23501</v>
      </c>
      <c r="P18" s="47">
        <v>125167</v>
      </c>
      <c r="Q18" s="48">
        <v>7396</v>
      </c>
      <c r="R18" s="48">
        <v>1609</v>
      </c>
      <c r="S18" s="48">
        <v>6513</v>
      </c>
      <c r="T18" s="48">
        <v>749</v>
      </c>
      <c r="U18" s="44">
        <v>682.5</v>
      </c>
      <c r="V18" s="47">
        <v>26229</v>
      </c>
      <c r="W18" s="48">
        <v>9342</v>
      </c>
      <c r="X18" s="48">
        <v>848</v>
      </c>
      <c r="Y18" s="45" t="s">
        <v>80</v>
      </c>
      <c r="Z18" s="49">
        <v>177</v>
      </c>
      <c r="AA18" s="49">
        <v>474</v>
      </c>
      <c r="AB18" s="49">
        <v>329</v>
      </c>
      <c r="AC18" s="49">
        <v>387</v>
      </c>
      <c r="AD18" s="49">
        <v>446</v>
      </c>
      <c r="AE18" s="49">
        <v>4054</v>
      </c>
      <c r="AF18" s="49">
        <v>508</v>
      </c>
      <c r="AG18" s="49">
        <v>1321</v>
      </c>
      <c r="AH18" s="49">
        <v>239</v>
      </c>
      <c r="AI18" s="49">
        <v>891</v>
      </c>
      <c r="AJ18" s="49">
        <v>78</v>
      </c>
      <c r="AK18" s="49">
        <v>1755</v>
      </c>
      <c r="AL18" s="49">
        <v>161</v>
      </c>
    </row>
    <row r="19" spans="1:38" ht="12.75">
      <c r="A19" s="41" t="s">
        <v>176</v>
      </c>
      <c r="B19" s="42">
        <v>45161.7</v>
      </c>
      <c r="C19" s="42">
        <v>10251</v>
      </c>
      <c r="D19" s="42">
        <v>8897</v>
      </c>
      <c r="E19" s="42">
        <v>6422</v>
      </c>
      <c r="F19" s="42">
        <v>1634.4</v>
      </c>
      <c r="G19" s="42">
        <v>1410.9</v>
      </c>
      <c r="H19" s="42">
        <v>27486</v>
      </c>
      <c r="I19" s="42">
        <v>724.5</v>
      </c>
      <c r="J19" s="43">
        <v>101987.8</v>
      </c>
      <c r="K19" s="42">
        <v>6146.3</v>
      </c>
      <c r="L19" s="44">
        <v>3427</v>
      </c>
      <c r="M19" s="45" t="s">
        <v>176</v>
      </c>
      <c r="N19" s="46">
        <v>11543</v>
      </c>
      <c r="O19" s="52">
        <v>21116</v>
      </c>
      <c r="P19" s="47">
        <v>123104</v>
      </c>
      <c r="Q19" s="44">
        <v>6867.3</v>
      </c>
      <c r="R19" s="44">
        <v>1560.2</v>
      </c>
      <c r="S19" s="44">
        <v>6026.8</v>
      </c>
      <c r="T19" s="44">
        <v>593.1</v>
      </c>
      <c r="U19" s="44">
        <v>781.7</v>
      </c>
      <c r="V19" s="53">
        <v>24282.4</v>
      </c>
      <c r="W19" s="44">
        <v>8709.7</v>
      </c>
      <c r="X19" s="44">
        <v>846.6</v>
      </c>
      <c r="Y19" s="45" t="s">
        <v>176</v>
      </c>
      <c r="Z19" s="49">
        <v>188.7</v>
      </c>
      <c r="AA19" s="49">
        <v>490</v>
      </c>
      <c r="AB19" s="49">
        <v>340</v>
      </c>
      <c r="AC19" s="49">
        <v>395</v>
      </c>
      <c r="AD19" s="54">
        <v>465</v>
      </c>
      <c r="AE19" s="49">
        <v>4219.7</v>
      </c>
      <c r="AF19" s="49">
        <v>432.6</v>
      </c>
      <c r="AG19" s="49">
        <v>1340</v>
      </c>
      <c r="AH19" s="49">
        <v>195.63</v>
      </c>
      <c r="AI19" s="49">
        <v>959</v>
      </c>
      <c r="AJ19" s="54">
        <v>81</v>
      </c>
      <c r="AK19" s="49">
        <v>1768.1</v>
      </c>
      <c r="AL19" s="49">
        <v>160</v>
      </c>
    </row>
    <row r="20" spans="1:38" ht="12.75">
      <c r="A20" s="45" t="s">
        <v>178</v>
      </c>
      <c r="B20" s="42">
        <v>44712</v>
      </c>
      <c r="C20" s="42">
        <v>9856</v>
      </c>
      <c r="D20" s="42">
        <v>9829</v>
      </c>
      <c r="E20" s="42">
        <v>6611</v>
      </c>
      <c r="F20" s="42">
        <v>1759</v>
      </c>
      <c r="G20" s="42">
        <v>1424</v>
      </c>
      <c r="H20" s="42">
        <v>25731</v>
      </c>
      <c r="I20" s="42">
        <v>778</v>
      </c>
      <c r="J20" s="43">
        <f>SUM(B20:I20)</f>
        <v>100700</v>
      </c>
      <c r="K20" s="42">
        <v>5185</v>
      </c>
      <c r="L20" s="44">
        <v>3632</v>
      </c>
      <c r="M20" s="45" t="s">
        <v>178</v>
      </c>
      <c r="N20" s="55">
        <v>12531</v>
      </c>
      <c r="O20" s="52">
        <v>20348.3</v>
      </c>
      <c r="P20" s="53">
        <f>O20+J20</f>
        <v>121048.3</v>
      </c>
      <c r="Q20" s="44">
        <v>6559</v>
      </c>
      <c r="R20" s="49">
        <v>1720</v>
      </c>
      <c r="S20" s="49">
        <v>4476.7</v>
      </c>
      <c r="T20" s="49">
        <v>579.9</v>
      </c>
      <c r="U20" s="49">
        <v>1079.7</v>
      </c>
      <c r="V20" s="52">
        <v>22770</v>
      </c>
      <c r="W20" s="49">
        <v>8535</v>
      </c>
      <c r="X20" s="49">
        <v>828</v>
      </c>
      <c r="Y20" s="45" t="s">
        <v>178</v>
      </c>
      <c r="Z20" s="49">
        <v>189.7</v>
      </c>
      <c r="AA20" s="49">
        <v>504</v>
      </c>
      <c r="AB20" s="49">
        <v>347</v>
      </c>
      <c r="AC20" s="54">
        <v>400</v>
      </c>
      <c r="AD20" s="54">
        <v>459</v>
      </c>
      <c r="AE20" s="49">
        <v>4315.7</v>
      </c>
      <c r="AF20" s="49">
        <v>285.3</v>
      </c>
      <c r="AG20" s="49">
        <v>1222</v>
      </c>
      <c r="AH20" s="49">
        <v>214</v>
      </c>
      <c r="AI20" s="49">
        <v>837</v>
      </c>
      <c r="AJ20" s="54">
        <v>86.2</v>
      </c>
      <c r="AK20" s="49">
        <v>1824</v>
      </c>
      <c r="AL20" s="54">
        <v>192</v>
      </c>
    </row>
    <row r="21" spans="1:38" ht="12.75">
      <c r="A21" s="45" t="s">
        <v>183</v>
      </c>
      <c r="B21" s="42">
        <v>44904</v>
      </c>
      <c r="C21" s="4">
        <v>9795</v>
      </c>
      <c r="D21" s="42">
        <v>9529</v>
      </c>
      <c r="E21" s="42">
        <v>6581.5</v>
      </c>
      <c r="F21" s="42">
        <v>1647</v>
      </c>
      <c r="G21" s="42">
        <v>1310.5</v>
      </c>
      <c r="H21" s="42">
        <v>26344.7</v>
      </c>
      <c r="I21" s="42">
        <v>659.5</v>
      </c>
      <c r="J21" s="43">
        <f>SUM(B21:I21)</f>
        <v>100771.2</v>
      </c>
      <c r="K21" s="42">
        <v>6416.2</v>
      </c>
      <c r="L21" s="44">
        <v>3327.7</v>
      </c>
      <c r="M21" s="45" t="s">
        <v>183</v>
      </c>
      <c r="N21" s="55">
        <f>O21-SUM(K21:L21)</f>
        <v>12264.500000000002</v>
      </c>
      <c r="O21" s="52">
        <v>22008.4</v>
      </c>
      <c r="P21" s="53">
        <f>O21+J21</f>
        <v>122779.6</v>
      </c>
      <c r="Q21" s="44">
        <v>6238.1</v>
      </c>
      <c r="R21" s="49">
        <v>1671</v>
      </c>
      <c r="S21" s="49">
        <v>5073</v>
      </c>
      <c r="T21" s="49">
        <v>535.8</v>
      </c>
      <c r="U21" s="49">
        <v>716.7</v>
      </c>
      <c r="V21" s="53">
        <v>22636.4</v>
      </c>
      <c r="W21" s="49">
        <v>9132</v>
      </c>
      <c r="X21" s="49">
        <v>873.1</v>
      </c>
      <c r="Y21" s="45" t="s">
        <v>183</v>
      </c>
      <c r="Z21" s="49">
        <v>174.1</v>
      </c>
      <c r="AA21" s="54">
        <v>510</v>
      </c>
      <c r="AB21" s="49">
        <v>347</v>
      </c>
      <c r="AC21" s="49">
        <v>401</v>
      </c>
      <c r="AD21" s="54">
        <v>488.8</v>
      </c>
      <c r="AE21" s="49">
        <v>4411.6</v>
      </c>
      <c r="AF21" s="49">
        <v>348.5</v>
      </c>
      <c r="AG21" s="49">
        <v>1208</v>
      </c>
      <c r="AH21" s="49">
        <v>219.38</v>
      </c>
      <c r="AI21" s="54">
        <v>880</v>
      </c>
      <c r="AJ21" s="54">
        <v>90.6</v>
      </c>
      <c r="AK21" s="54">
        <v>1932.3</v>
      </c>
      <c r="AL21" s="54">
        <v>167.1</v>
      </c>
    </row>
    <row r="22" spans="1:38" ht="12.75">
      <c r="A22" s="45" t="s">
        <v>186</v>
      </c>
      <c r="B22" s="42">
        <v>41176.1</v>
      </c>
      <c r="C22" s="42">
        <v>9300</v>
      </c>
      <c r="D22" s="42">
        <v>7739.8</v>
      </c>
      <c r="E22" s="42">
        <v>6635.2</v>
      </c>
      <c r="F22" s="42">
        <v>1415</v>
      </c>
      <c r="G22" s="42">
        <v>1200.6</v>
      </c>
      <c r="H22" s="42">
        <v>25195.7</v>
      </c>
      <c r="I22" s="42">
        <v>701.6</v>
      </c>
      <c r="J22" s="43">
        <f>SUM(B22:I22)</f>
        <v>93364.00000000001</v>
      </c>
      <c r="K22" s="42">
        <v>5906.4</v>
      </c>
      <c r="L22" s="44">
        <v>3358.9</v>
      </c>
      <c r="M22" s="45" t="s">
        <v>186</v>
      </c>
      <c r="N22" s="55">
        <f>O22-SUM(K22:L22)</f>
        <v>11230.900000000001</v>
      </c>
      <c r="O22" s="52">
        <v>20496.2</v>
      </c>
      <c r="P22" s="53">
        <f>O22+J22</f>
        <v>113860.20000000001</v>
      </c>
      <c r="Q22" s="44">
        <v>5935.5</v>
      </c>
      <c r="R22" s="49">
        <v>1444.4</v>
      </c>
      <c r="S22" s="49">
        <v>4544</v>
      </c>
      <c r="T22" s="49">
        <v>450.1</v>
      </c>
      <c r="U22" s="49">
        <v>583.2</v>
      </c>
      <c r="V22" s="52">
        <v>21488.8</v>
      </c>
      <c r="W22" s="49">
        <v>7670</v>
      </c>
      <c r="X22" s="49">
        <v>864.5</v>
      </c>
      <c r="Y22" s="45" t="s">
        <v>186</v>
      </c>
      <c r="Z22" s="49">
        <v>170.8</v>
      </c>
      <c r="AA22" s="49">
        <v>516</v>
      </c>
      <c r="AB22" s="49">
        <v>355</v>
      </c>
      <c r="AC22" s="49">
        <v>408</v>
      </c>
      <c r="AD22" s="49">
        <v>495.5</v>
      </c>
      <c r="AE22" s="49">
        <v>4520.3</v>
      </c>
      <c r="AF22" s="49">
        <v>326.6</v>
      </c>
      <c r="AG22" s="3">
        <v>1345</v>
      </c>
      <c r="AH22" s="49">
        <v>216.01</v>
      </c>
      <c r="AI22" s="49">
        <v>828.6</v>
      </c>
      <c r="AJ22" s="49" t="s">
        <v>187</v>
      </c>
      <c r="AK22" s="49">
        <v>1918.9</v>
      </c>
      <c r="AL22" s="49">
        <v>154.2</v>
      </c>
    </row>
    <row r="23" spans="1:38" ht="12.75">
      <c r="A23" s="45" t="s">
        <v>188</v>
      </c>
      <c r="B23" s="42">
        <v>42593</v>
      </c>
      <c r="C23" s="42">
        <v>9331</v>
      </c>
      <c r="D23" s="42">
        <v>10612</v>
      </c>
      <c r="E23" s="42">
        <v>7343</v>
      </c>
      <c r="F23" s="42">
        <v>1666</v>
      </c>
      <c r="G23" s="42">
        <v>1191</v>
      </c>
      <c r="H23" s="42">
        <v>26595</v>
      </c>
      <c r="I23" s="42">
        <v>657</v>
      </c>
      <c r="J23" s="43">
        <f>SUM(B23:I23)</f>
        <v>99988</v>
      </c>
      <c r="K23" s="42">
        <v>7048</v>
      </c>
      <c r="L23" s="44">
        <v>3516</v>
      </c>
      <c r="M23" s="45" t="s">
        <v>188</v>
      </c>
      <c r="N23" s="55">
        <f>O23-SUM(K23:L23)</f>
        <v>12894</v>
      </c>
      <c r="O23" s="52">
        <v>23458</v>
      </c>
      <c r="P23" s="53">
        <v>123447</v>
      </c>
      <c r="Q23" s="44">
        <v>5987</v>
      </c>
      <c r="R23" s="49">
        <v>1700</v>
      </c>
      <c r="S23" s="49">
        <v>5428</v>
      </c>
      <c r="T23" s="49">
        <v>477</v>
      </c>
      <c r="U23" s="49">
        <v>717</v>
      </c>
      <c r="V23" s="52">
        <v>23663</v>
      </c>
      <c r="W23" s="49">
        <v>7598</v>
      </c>
      <c r="X23" s="49">
        <v>849</v>
      </c>
      <c r="Y23" s="45" t="s">
        <v>188</v>
      </c>
      <c r="Z23" s="49">
        <v>153</v>
      </c>
      <c r="AA23" s="49">
        <v>520</v>
      </c>
      <c r="AB23" s="54">
        <v>355</v>
      </c>
      <c r="AC23" s="49">
        <v>428</v>
      </c>
      <c r="AD23" s="49">
        <v>391</v>
      </c>
      <c r="AE23" s="49">
        <v>3938</v>
      </c>
      <c r="AF23" s="49">
        <v>370</v>
      </c>
      <c r="AG23" s="3">
        <v>1289</v>
      </c>
      <c r="AH23" s="49">
        <v>233</v>
      </c>
      <c r="AI23" s="49">
        <v>774</v>
      </c>
      <c r="AJ23" s="49">
        <v>85</v>
      </c>
      <c r="AK23" s="49">
        <v>1934</v>
      </c>
      <c r="AL23" s="49">
        <v>150</v>
      </c>
    </row>
    <row r="24" spans="1:38" ht="12.75">
      <c r="A24" s="45" t="s">
        <v>202</v>
      </c>
      <c r="B24" s="42">
        <v>41907</v>
      </c>
      <c r="C24" s="42">
        <v>9092</v>
      </c>
      <c r="D24" s="42">
        <v>9233</v>
      </c>
      <c r="E24" s="42">
        <v>7430</v>
      </c>
      <c r="F24" s="42">
        <v>1553</v>
      </c>
      <c r="G24" s="42">
        <v>1100.7</v>
      </c>
      <c r="H24" s="42">
        <v>26382.5</v>
      </c>
      <c r="I24" s="42">
        <v>617</v>
      </c>
      <c r="J24" s="43">
        <v>97315.2</v>
      </c>
      <c r="K24" s="42">
        <v>6715</v>
      </c>
      <c r="L24" s="44">
        <v>3519</v>
      </c>
      <c r="M24" s="45" t="s">
        <v>202</v>
      </c>
      <c r="N24" s="55">
        <v>12530</v>
      </c>
      <c r="O24" s="53">
        <v>22763</v>
      </c>
      <c r="P24" s="53">
        <v>120078.2</v>
      </c>
      <c r="Q24" s="44">
        <v>6640</v>
      </c>
      <c r="R24" s="44">
        <v>1844</v>
      </c>
      <c r="S24" s="44">
        <v>7316</v>
      </c>
      <c r="T24" s="44">
        <v>449</v>
      </c>
      <c r="U24" s="44">
        <v>743</v>
      </c>
      <c r="V24" s="53">
        <v>27523</v>
      </c>
      <c r="W24" s="44">
        <v>8787</v>
      </c>
      <c r="X24" s="44">
        <v>774.3</v>
      </c>
      <c r="Y24" s="45" t="s">
        <v>202</v>
      </c>
      <c r="Z24" s="44">
        <v>142</v>
      </c>
      <c r="AA24" s="44">
        <v>521</v>
      </c>
      <c r="AB24" s="44">
        <v>363</v>
      </c>
      <c r="AC24" s="44">
        <v>440</v>
      </c>
      <c r="AD24" s="44">
        <v>404</v>
      </c>
      <c r="AE24" s="44">
        <v>3662</v>
      </c>
      <c r="AF24" s="49">
        <v>366.6</v>
      </c>
      <c r="AG24" s="3">
        <v>1319</v>
      </c>
      <c r="AH24" s="44">
        <v>228</v>
      </c>
      <c r="AI24" s="44">
        <v>738</v>
      </c>
      <c r="AJ24" s="44">
        <v>95</v>
      </c>
      <c r="AK24" s="44">
        <v>1935</v>
      </c>
      <c r="AL24" s="44">
        <v>159</v>
      </c>
    </row>
    <row r="25" spans="1:38" ht="12.75">
      <c r="A25" s="45" t="s">
        <v>205</v>
      </c>
      <c r="B25" s="42">
        <v>43660</v>
      </c>
      <c r="C25" s="42">
        <v>8667</v>
      </c>
      <c r="D25" s="42">
        <v>9580.6</v>
      </c>
      <c r="E25" s="42">
        <v>7587.9</v>
      </c>
      <c r="F25" s="42">
        <v>1534.4</v>
      </c>
      <c r="G25" s="42">
        <v>1064.4</v>
      </c>
      <c r="H25" s="42">
        <v>26483.8</v>
      </c>
      <c r="I25" s="42">
        <v>630.3</v>
      </c>
      <c r="J25" s="43">
        <v>99208</v>
      </c>
      <c r="K25" s="42">
        <v>6925.9</v>
      </c>
      <c r="L25" s="44">
        <v>3581.3</v>
      </c>
      <c r="M25" s="45" t="s">
        <v>205</v>
      </c>
      <c r="N25" s="56">
        <v>11884.1</v>
      </c>
      <c r="O25" s="53">
        <v>22391.3</v>
      </c>
      <c r="P25" s="53">
        <v>121600</v>
      </c>
      <c r="Q25" s="44">
        <v>6735.6</v>
      </c>
      <c r="R25" s="44">
        <v>1722.6</v>
      </c>
      <c r="S25" s="44">
        <v>7277</v>
      </c>
      <c r="T25" s="44">
        <v>436.6</v>
      </c>
      <c r="U25" s="44">
        <v>864</v>
      </c>
      <c r="V25" s="53">
        <v>27863</v>
      </c>
      <c r="W25" s="44">
        <v>8677.1</v>
      </c>
      <c r="X25" s="44">
        <v>760.3</v>
      </c>
      <c r="Y25" s="45" t="s">
        <v>205</v>
      </c>
      <c r="Z25" s="44">
        <v>138</v>
      </c>
      <c r="AA25" s="57" t="s">
        <v>209</v>
      </c>
      <c r="AB25" s="44">
        <v>380</v>
      </c>
      <c r="AC25" s="57" t="s">
        <v>208</v>
      </c>
      <c r="AD25" s="44">
        <v>421</v>
      </c>
      <c r="AE25" s="44">
        <v>4201</v>
      </c>
      <c r="AF25" s="44">
        <v>373</v>
      </c>
      <c r="AG25" s="44">
        <v>1401</v>
      </c>
      <c r="AH25" s="44">
        <v>260</v>
      </c>
      <c r="AI25" s="44">
        <v>654</v>
      </c>
      <c r="AJ25" s="44">
        <v>111</v>
      </c>
      <c r="AK25" s="44">
        <v>1947</v>
      </c>
      <c r="AL25" s="44">
        <v>172</v>
      </c>
    </row>
    <row r="26" spans="1:38" ht="12.75">
      <c r="A26" s="45" t="s">
        <v>211</v>
      </c>
      <c r="B26" s="42">
        <f>SUM(B30:B66)+1</f>
        <v>43813.8</v>
      </c>
      <c r="C26" s="58">
        <v>8473</v>
      </c>
      <c r="D26" s="58">
        <v>9508</v>
      </c>
      <c r="E26" s="58">
        <v>7894</v>
      </c>
      <c r="F26" s="58">
        <v>1177</v>
      </c>
      <c r="G26" s="58">
        <v>1010</v>
      </c>
      <c r="H26" s="58">
        <v>27995</v>
      </c>
      <c r="I26" s="58">
        <v>646</v>
      </c>
      <c r="J26" s="59">
        <f>SUM(B26:I26)-1</f>
        <v>100515.8</v>
      </c>
      <c r="K26" s="58">
        <v>7494</v>
      </c>
      <c r="L26" s="62">
        <v>3562</v>
      </c>
      <c r="M26" s="45" t="s">
        <v>211</v>
      </c>
      <c r="N26" s="44">
        <f>(O26-K26-L26)</f>
        <v>12136</v>
      </c>
      <c r="O26" s="63">
        <v>23192</v>
      </c>
      <c r="P26" s="53">
        <f>O26+J26</f>
        <v>123707.8</v>
      </c>
      <c r="Q26" s="64">
        <v>5615</v>
      </c>
      <c r="R26" s="64">
        <v>1703</v>
      </c>
      <c r="S26" s="64">
        <v>6790</v>
      </c>
      <c r="T26" s="64">
        <v>437</v>
      </c>
      <c r="U26" s="64">
        <v>628</v>
      </c>
      <c r="V26" s="53">
        <v>26513</v>
      </c>
      <c r="W26" s="64">
        <v>9145</v>
      </c>
      <c r="X26" s="64">
        <v>793</v>
      </c>
      <c r="Y26" s="45" t="s">
        <v>211</v>
      </c>
      <c r="Z26" s="3">
        <v>142</v>
      </c>
      <c r="AA26" s="65" t="s">
        <v>212</v>
      </c>
      <c r="AB26" s="65" t="s">
        <v>212</v>
      </c>
      <c r="AC26" s="65" t="s">
        <v>212</v>
      </c>
      <c r="AD26" s="65">
        <v>463</v>
      </c>
      <c r="AE26" s="3">
        <v>5151</v>
      </c>
      <c r="AF26" s="65">
        <v>369</v>
      </c>
      <c r="AG26" s="65">
        <v>1482</v>
      </c>
      <c r="AH26" s="65">
        <v>246</v>
      </c>
      <c r="AI26" s="65">
        <v>758</v>
      </c>
      <c r="AJ26" s="65">
        <v>106</v>
      </c>
      <c r="AK26" s="65">
        <v>1940</v>
      </c>
      <c r="AL26" s="65">
        <v>186</v>
      </c>
    </row>
    <row r="27" spans="1:24" ht="12.75">
      <c r="A27" s="41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24"/>
      <c r="N27" s="44"/>
      <c r="O27" s="62"/>
      <c r="P27" s="44"/>
      <c r="Q27" s="64"/>
      <c r="R27" s="64"/>
      <c r="S27" s="64"/>
      <c r="T27" s="64"/>
      <c r="U27" s="64"/>
      <c r="V27" s="44"/>
      <c r="W27" s="64"/>
      <c r="X27" s="64"/>
    </row>
    <row r="28" spans="1:25" ht="12.75">
      <c r="A28" s="24" t="s">
        <v>211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24" t="s">
        <v>211</v>
      </c>
      <c r="N28" s="44"/>
      <c r="O28" s="64"/>
      <c r="P28" s="44"/>
      <c r="Q28" s="64"/>
      <c r="R28" s="64"/>
      <c r="S28" s="64"/>
      <c r="T28" s="64"/>
      <c r="U28" s="64"/>
      <c r="V28" s="44"/>
      <c r="W28" s="64"/>
      <c r="X28" s="66"/>
      <c r="Y28" s="24" t="s">
        <v>211</v>
      </c>
    </row>
    <row r="29" spans="1:25" ht="12.75">
      <c r="A29" s="24" t="s">
        <v>81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24" t="s">
        <v>81</v>
      </c>
      <c r="N29" s="44"/>
      <c r="O29" s="48"/>
      <c r="P29" s="44"/>
      <c r="Q29" s="64"/>
      <c r="R29" s="64"/>
      <c r="S29" s="48"/>
      <c r="T29" s="64"/>
      <c r="U29" s="64"/>
      <c r="V29" s="44"/>
      <c r="W29" s="64"/>
      <c r="X29" s="66"/>
      <c r="Y29" s="24" t="s">
        <v>81</v>
      </c>
    </row>
    <row r="30" spans="1:38" ht="12.75">
      <c r="A30" s="45" t="s">
        <v>169</v>
      </c>
      <c r="B30" s="44">
        <v>3978</v>
      </c>
      <c r="C30" s="49">
        <v>423</v>
      </c>
      <c r="D30" s="44">
        <v>61</v>
      </c>
      <c r="E30" s="44">
        <v>725</v>
      </c>
      <c r="F30" s="44">
        <v>59</v>
      </c>
      <c r="G30" s="44">
        <v>34</v>
      </c>
      <c r="H30" s="44">
        <v>10</v>
      </c>
      <c r="I30" s="44" t="s">
        <v>83</v>
      </c>
      <c r="J30" s="53">
        <f>SUM(B30:I30)</f>
        <v>5290</v>
      </c>
      <c r="K30" s="44">
        <v>602</v>
      </c>
      <c r="L30" s="44">
        <v>401</v>
      </c>
      <c r="M30" s="45" t="s">
        <v>169</v>
      </c>
      <c r="N30" s="44">
        <f>O30-SUM(K30:L30)</f>
        <v>981</v>
      </c>
      <c r="O30" s="53">
        <v>1984</v>
      </c>
      <c r="P30" s="53">
        <f>O30+J30</f>
        <v>7274</v>
      </c>
      <c r="Q30" s="62">
        <v>1334</v>
      </c>
      <c r="R30" s="62">
        <v>114</v>
      </c>
      <c r="S30" s="44">
        <v>5</v>
      </c>
      <c r="T30" s="62">
        <v>3</v>
      </c>
      <c r="U30" s="62">
        <v>202</v>
      </c>
      <c r="V30" s="53">
        <v>2235</v>
      </c>
      <c r="W30" s="62">
        <v>972</v>
      </c>
      <c r="X30" s="48" t="s">
        <v>83</v>
      </c>
      <c r="Y30" s="45" t="s">
        <v>169</v>
      </c>
      <c r="Z30" s="68">
        <v>62</v>
      </c>
      <c r="AA30" s="65" t="s">
        <v>212</v>
      </c>
      <c r="AB30" s="65" t="s">
        <v>212</v>
      </c>
      <c r="AC30" s="65" t="s">
        <v>212</v>
      </c>
      <c r="AD30" s="69">
        <v>45</v>
      </c>
      <c r="AE30" s="70">
        <v>264</v>
      </c>
      <c r="AF30" s="69">
        <v>127</v>
      </c>
      <c r="AG30" s="69">
        <v>3</v>
      </c>
      <c r="AH30" s="62" t="s">
        <v>83</v>
      </c>
      <c r="AI30" s="69">
        <v>214</v>
      </c>
      <c r="AJ30" s="69">
        <v>1.7</v>
      </c>
      <c r="AK30" s="69">
        <v>105</v>
      </c>
      <c r="AL30" s="69">
        <v>65</v>
      </c>
    </row>
    <row r="31" spans="1:38" ht="12.75">
      <c r="A31" s="45" t="s">
        <v>84</v>
      </c>
      <c r="B31" s="44">
        <v>122.3</v>
      </c>
      <c r="C31" s="50" t="s">
        <v>83</v>
      </c>
      <c r="D31" s="44" t="s">
        <v>83</v>
      </c>
      <c r="E31" s="44">
        <v>46.3</v>
      </c>
      <c r="F31" s="44" t="s">
        <v>83</v>
      </c>
      <c r="G31" s="44">
        <v>21.7</v>
      </c>
      <c r="H31" s="44">
        <v>4</v>
      </c>
      <c r="I31" s="44" t="s">
        <v>83</v>
      </c>
      <c r="J31" s="53">
        <f aca="true" t="shared" si="0" ref="J31:J57">SUM(B31:I31)</f>
        <v>194.29999999999998</v>
      </c>
      <c r="K31" s="44" t="s">
        <v>83</v>
      </c>
      <c r="L31" s="44">
        <v>0.5</v>
      </c>
      <c r="M31" s="45" t="s">
        <v>84</v>
      </c>
      <c r="N31" s="44">
        <f aca="true" t="shared" si="1" ref="N31:N66">O31-SUM(K31:L31)</f>
        <v>7.2</v>
      </c>
      <c r="O31" s="53">
        <v>7.7</v>
      </c>
      <c r="P31" s="53">
        <f>O31+J31</f>
        <v>201.99999999999997</v>
      </c>
      <c r="Q31" s="44" t="s">
        <v>83</v>
      </c>
      <c r="R31" s="44">
        <v>1.1</v>
      </c>
      <c r="S31" s="44">
        <v>22.2</v>
      </c>
      <c r="T31" s="44" t="s">
        <v>83</v>
      </c>
      <c r="U31" s="48" t="s">
        <v>83</v>
      </c>
      <c r="V31" s="53">
        <v>27.1</v>
      </c>
      <c r="W31" s="48" t="s">
        <v>83</v>
      </c>
      <c r="X31" s="48" t="s">
        <v>83</v>
      </c>
      <c r="Y31" s="45" t="s">
        <v>84</v>
      </c>
      <c r="Z31" s="48" t="s">
        <v>83</v>
      </c>
      <c r="AA31" s="65" t="s">
        <v>212</v>
      </c>
      <c r="AB31" s="65" t="s">
        <v>212</v>
      </c>
      <c r="AC31" s="65" t="s">
        <v>212</v>
      </c>
      <c r="AD31" s="69">
        <v>4.4</v>
      </c>
      <c r="AE31" s="57">
        <v>1</v>
      </c>
      <c r="AF31" s="62" t="s">
        <v>83</v>
      </c>
      <c r="AG31" s="69">
        <v>4</v>
      </c>
      <c r="AH31" s="62" t="s">
        <v>83</v>
      </c>
      <c r="AI31" s="69">
        <v>1.9</v>
      </c>
      <c r="AJ31" s="69">
        <v>5.8</v>
      </c>
      <c r="AK31" s="62" t="s">
        <v>83</v>
      </c>
      <c r="AL31" s="69">
        <v>0.5</v>
      </c>
    </row>
    <row r="32" spans="1:38" ht="12.75">
      <c r="A32" s="45" t="s">
        <v>86</v>
      </c>
      <c r="B32" s="44">
        <v>2189</v>
      </c>
      <c r="C32" s="50" t="s">
        <v>83</v>
      </c>
      <c r="D32" s="44" t="s">
        <v>83</v>
      </c>
      <c r="E32" s="44">
        <v>18</v>
      </c>
      <c r="F32" s="44" t="s">
        <v>83</v>
      </c>
      <c r="G32" s="44">
        <v>7</v>
      </c>
      <c r="H32" s="44">
        <v>60</v>
      </c>
      <c r="I32" s="44" t="s">
        <v>83</v>
      </c>
      <c r="J32" s="53">
        <f t="shared" si="0"/>
        <v>2274</v>
      </c>
      <c r="K32" s="44">
        <v>2</v>
      </c>
      <c r="L32" s="44">
        <v>7</v>
      </c>
      <c r="M32" s="45" t="s">
        <v>86</v>
      </c>
      <c r="N32" s="44">
        <f t="shared" si="1"/>
        <v>97</v>
      </c>
      <c r="O32" s="53">
        <v>106</v>
      </c>
      <c r="P32" s="53">
        <f>O32+J32</f>
        <v>2380</v>
      </c>
      <c r="Q32" s="44" t="s">
        <v>83</v>
      </c>
      <c r="R32" s="44">
        <v>13</v>
      </c>
      <c r="S32" s="44">
        <v>238</v>
      </c>
      <c r="T32" s="44">
        <v>8</v>
      </c>
      <c r="U32" s="44">
        <v>1</v>
      </c>
      <c r="V32" s="53">
        <v>270.5</v>
      </c>
      <c r="W32" s="44">
        <v>1</v>
      </c>
      <c r="X32" s="44">
        <v>58</v>
      </c>
      <c r="Y32" s="45" t="s">
        <v>86</v>
      </c>
      <c r="Z32" s="71">
        <v>5</v>
      </c>
      <c r="AA32" s="65" t="s">
        <v>212</v>
      </c>
      <c r="AB32" s="65" t="s">
        <v>212</v>
      </c>
      <c r="AC32" s="65" t="s">
        <v>212</v>
      </c>
      <c r="AD32" s="69">
        <v>42</v>
      </c>
      <c r="AE32" s="72">
        <v>27</v>
      </c>
      <c r="AF32" s="69">
        <v>1</v>
      </c>
      <c r="AG32" s="69">
        <v>78</v>
      </c>
      <c r="AH32" s="62" t="s">
        <v>83</v>
      </c>
      <c r="AI32" s="69">
        <v>15</v>
      </c>
      <c r="AJ32" s="62" t="s">
        <v>83</v>
      </c>
      <c r="AK32" s="69">
        <v>19</v>
      </c>
      <c r="AL32" s="69">
        <v>12</v>
      </c>
    </row>
    <row r="33" spans="1:38" ht="12.75">
      <c r="A33" s="45" t="s">
        <v>87</v>
      </c>
      <c r="B33" s="44">
        <v>3357.1</v>
      </c>
      <c r="C33" s="49">
        <v>3.4</v>
      </c>
      <c r="D33" s="44">
        <v>4.1</v>
      </c>
      <c r="E33" s="44">
        <v>641.9</v>
      </c>
      <c r="F33" s="44">
        <v>14.3</v>
      </c>
      <c r="G33" s="44">
        <v>6.2</v>
      </c>
      <c r="H33" s="44">
        <v>2049.7</v>
      </c>
      <c r="I33" s="44">
        <v>18.7</v>
      </c>
      <c r="J33" s="53">
        <f>SUM(B33:I33)+1</f>
        <v>6096.4</v>
      </c>
      <c r="K33" s="44">
        <v>56.7</v>
      </c>
      <c r="L33" s="44">
        <v>35.9</v>
      </c>
      <c r="M33" s="45" t="s">
        <v>87</v>
      </c>
      <c r="N33" s="44">
        <f t="shared" si="1"/>
        <v>514.4</v>
      </c>
      <c r="O33" s="53">
        <v>607</v>
      </c>
      <c r="P33" s="53">
        <f>O33+J33-1</f>
        <v>6702.4</v>
      </c>
      <c r="Q33" s="44">
        <v>0.9</v>
      </c>
      <c r="R33" s="44">
        <v>3.3</v>
      </c>
      <c r="S33" s="44">
        <v>86.9</v>
      </c>
      <c r="T33" s="44">
        <v>28.6</v>
      </c>
      <c r="U33" s="44" t="s">
        <v>203</v>
      </c>
      <c r="V33" s="53">
        <v>142.9</v>
      </c>
      <c r="W33" s="48" t="s">
        <v>83</v>
      </c>
      <c r="X33" s="44">
        <v>127.1</v>
      </c>
      <c r="Y33" s="45" t="s">
        <v>87</v>
      </c>
      <c r="Z33" s="71">
        <v>14.1</v>
      </c>
      <c r="AA33" s="65" t="s">
        <v>212</v>
      </c>
      <c r="AB33" s="65" t="s">
        <v>212</v>
      </c>
      <c r="AC33" s="65" t="s">
        <v>212</v>
      </c>
      <c r="AD33" s="69">
        <v>15.1</v>
      </c>
      <c r="AE33" s="72">
        <v>129.6</v>
      </c>
      <c r="AF33" s="69">
        <v>14.1</v>
      </c>
      <c r="AG33" s="69">
        <v>151.4</v>
      </c>
      <c r="AH33" s="62" t="s">
        <v>83</v>
      </c>
      <c r="AI33" s="69">
        <v>2.9</v>
      </c>
      <c r="AJ33" s="69">
        <v>0.5</v>
      </c>
      <c r="AK33" s="62" t="s">
        <v>83</v>
      </c>
      <c r="AL33" s="69">
        <v>3</v>
      </c>
    </row>
    <row r="34" spans="1:38" ht="12.75">
      <c r="A34" s="45" t="s">
        <v>180</v>
      </c>
      <c r="B34" s="44">
        <v>3723.6</v>
      </c>
      <c r="C34" s="49">
        <v>5.5</v>
      </c>
      <c r="D34" s="50" t="s">
        <v>203</v>
      </c>
      <c r="E34" s="44">
        <v>97.3</v>
      </c>
      <c r="F34" s="57">
        <v>9.7</v>
      </c>
      <c r="G34" s="44">
        <v>216</v>
      </c>
      <c r="H34" s="44">
        <v>91.5</v>
      </c>
      <c r="I34" s="44">
        <v>3.6</v>
      </c>
      <c r="J34" s="53">
        <f t="shared" si="0"/>
        <v>4147.200000000001</v>
      </c>
      <c r="K34" s="44">
        <v>213.7</v>
      </c>
      <c r="L34" s="44">
        <v>53.3</v>
      </c>
      <c r="M34" s="45" t="s">
        <v>180</v>
      </c>
      <c r="N34" s="44">
        <f t="shared" si="1"/>
        <v>641.7</v>
      </c>
      <c r="O34" s="53">
        <v>908.7</v>
      </c>
      <c r="P34" s="53">
        <f>O34+J34</f>
        <v>5055.900000000001</v>
      </c>
      <c r="Q34" s="44">
        <v>28.1</v>
      </c>
      <c r="R34" s="44">
        <v>22.6</v>
      </c>
      <c r="S34" s="44">
        <v>58.9</v>
      </c>
      <c r="T34" s="44">
        <v>67.5</v>
      </c>
      <c r="U34" s="48" t="s">
        <v>83</v>
      </c>
      <c r="V34" s="53">
        <v>321.1</v>
      </c>
      <c r="W34" s="44" t="s">
        <v>203</v>
      </c>
      <c r="X34" s="48" t="s">
        <v>83</v>
      </c>
      <c r="Y34" s="45" t="s">
        <v>180</v>
      </c>
      <c r="Z34" s="71">
        <v>1.4</v>
      </c>
      <c r="AA34" s="65" t="s">
        <v>212</v>
      </c>
      <c r="AB34" s="65" t="s">
        <v>212</v>
      </c>
      <c r="AC34" s="65" t="s">
        <v>212</v>
      </c>
      <c r="AD34" s="62" t="s">
        <v>203</v>
      </c>
      <c r="AE34" s="72">
        <v>7.2</v>
      </c>
      <c r="AF34" s="62" t="s">
        <v>83</v>
      </c>
      <c r="AG34" s="69">
        <v>10.6</v>
      </c>
      <c r="AH34" s="62" t="s">
        <v>83</v>
      </c>
      <c r="AI34" s="69">
        <v>5</v>
      </c>
      <c r="AJ34" s="69">
        <v>1.6</v>
      </c>
      <c r="AK34" s="62" t="s">
        <v>83</v>
      </c>
      <c r="AL34" s="69">
        <v>0.7</v>
      </c>
    </row>
    <row r="35" spans="1:38" ht="12.75">
      <c r="A35" s="45" t="s">
        <v>88</v>
      </c>
      <c r="B35" s="44">
        <v>53</v>
      </c>
      <c r="C35" s="50" t="s">
        <v>83</v>
      </c>
      <c r="D35" s="44" t="s">
        <v>83</v>
      </c>
      <c r="E35" s="44" t="s">
        <v>203</v>
      </c>
      <c r="F35" s="44" t="s">
        <v>203</v>
      </c>
      <c r="G35" s="44" t="s">
        <v>83</v>
      </c>
      <c r="H35" s="44" t="s">
        <v>83</v>
      </c>
      <c r="I35" s="44" t="s">
        <v>83</v>
      </c>
      <c r="J35" s="53">
        <f t="shared" si="0"/>
        <v>53</v>
      </c>
      <c r="K35" s="44" t="s">
        <v>83</v>
      </c>
      <c r="L35" s="44" t="s">
        <v>83</v>
      </c>
      <c r="M35" s="45" t="s">
        <v>88</v>
      </c>
      <c r="N35" s="44">
        <f t="shared" si="1"/>
        <v>12</v>
      </c>
      <c r="O35" s="53">
        <v>12</v>
      </c>
      <c r="P35" s="53">
        <f>O35+J35+1</f>
        <v>66</v>
      </c>
      <c r="Q35" s="44">
        <v>2.6</v>
      </c>
      <c r="R35" s="44" t="s">
        <v>83</v>
      </c>
      <c r="S35" s="44" t="s">
        <v>83</v>
      </c>
      <c r="T35" s="44" t="s">
        <v>83</v>
      </c>
      <c r="U35" s="48" t="s">
        <v>83</v>
      </c>
      <c r="V35" s="53">
        <v>2.6</v>
      </c>
      <c r="W35" s="48" t="s">
        <v>83</v>
      </c>
      <c r="X35" s="48" t="s">
        <v>83</v>
      </c>
      <c r="Y35" s="45" t="s">
        <v>88</v>
      </c>
      <c r="Z35" s="48" t="s">
        <v>83</v>
      </c>
      <c r="AA35" s="65" t="s">
        <v>212</v>
      </c>
      <c r="AB35" s="65" t="s">
        <v>212</v>
      </c>
      <c r="AC35" s="65" t="s">
        <v>212</v>
      </c>
      <c r="AD35" s="69">
        <v>2.3</v>
      </c>
      <c r="AE35" s="72">
        <v>1.1</v>
      </c>
      <c r="AF35" s="62" t="s">
        <v>83</v>
      </c>
      <c r="AG35" s="62" t="s">
        <v>203</v>
      </c>
      <c r="AH35" s="69">
        <v>0.65</v>
      </c>
      <c r="AI35" s="62" t="s">
        <v>83</v>
      </c>
      <c r="AJ35" s="62" t="s">
        <v>83</v>
      </c>
      <c r="AK35" s="69">
        <v>25.5</v>
      </c>
      <c r="AL35" s="62" t="s">
        <v>83</v>
      </c>
    </row>
    <row r="36" spans="1:38" ht="12.75">
      <c r="A36" s="45" t="s">
        <v>89</v>
      </c>
      <c r="B36" s="44">
        <v>734</v>
      </c>
      <c r="C36" s="49">
        <v>124</v>
      </c>
      <c r="D36" s="44">
        <v>937</v>
      </c>
      <c r="E36" s="44">
        <v>520</v>
      </c>
      <c r="F36" s="44">
        <v>17</v>
      </c>
      <c r="G36" s="44">
        <v>35</v>
      </c>
      <c r="H36" s="44">
        <v>1201</v>
      </c>
      <c r="I36" s="44" t="s">
        <v>83</v>
      </c>
      <c r="J36" s="53">
        <f t="shared" si="0"/>
        <v>3568</v>
      </c>
      <c r="K36" s="44">
        <v>246</v>
      </c>
      <c r="L36" s="44">
        <v>289</v>
      </c>
      <c r="M36" s="45" t="s">
        <v>89</v>
      </c>
      <c r="N36" s="44">
        <f t="shared" si="1"/>
        <v>465</v>
      </c>
      <c r="O36" s="53">
        <v>1000</v>
      </c>
      <c r="P36" s="53">
        <f>O36+J36</f>
        <v>4568</v>
      </c>
      <c r="Q36" s="44">
        <v>1773</v>
      </c>
      <c r="R36" s="44">
        <v>355</v>
      </c>
      <c r="S36" s="44">
        <v>361</v>
      </c>
      <c r="T36" s="44" t="s">
        <v>83</v>
      </c>
      <c r="U36" s="44">
        <v>288</v>
      </c>
      <c r="V36" s="53">
        <v>2828</v>
      </c>
      <c r="W36" s="44">
        <v>2390</v>
      </c>
      <c r="X36" s="48" t="s">
        <v>83</v>
      </c>
      <c r="Y36" s="45" t="s">
        <v>89</v>
      </c>
      <c r="Z36" s="48" t="s">
        <v>83</v>
      </c>
      <c r="AA36" s="65" t="s">
        <v>212</v>
      </c>
      <c r="AB36" s="65" t="s">
        <v>212</v>
      </c>
      <c r="AC36" s="65" t="s">
        <v>212</v>
      </c>
      <c r="AD36" s="69">
        <v>46.3</v>
      </c>
      <c r="AE36" s="72">
        <v>214</v>
      </c>
      <c r="AF36" s="69">
        <v>71.3</v>
      </c>
      <c r="AG36" s="69">
        <v>44</v>
      </c>
      <c r="AH36" s="62" t="s">
        <v>83</v>
      </c>
      <c r="AI36" s="69">
        <v>6.4</v>
      </c>
      <c r="AJ36" s="69">
        <v>1.9</v>
      </c>
      <c r="AK36" s="69">
        <v>16.4</v>
      </c>
      <c r="AL36" s="69">
        <v>1</v>
      </c>
    </row>
    <row r="37" spans="1:38" ht="12.75">
      <c r="A37" s="45" t="s">
        <v>90</v>
      </c>
      <c r="B37" s="44">
        <v>1041</v>
      </c>
      <c r="C37" s="49">
        <v>91</v>
      </c>
      <c r="D37" s="44">
        <v>621</v>
      </c>
      <c r="E37" s="44">
        <v>14</v>
      </c>
      <c r="F37" s="44" t="s">
        <v>83</v>
      </c>
      <c r="G37" s="44" t="s">
        <v>83</v>
      </c>
      <c r="H37" s="44">
        <v>2376</v>
      </c>
      <c r="I37" s="44">
        <v>38</v>
      </c>
      <c r="J37" s="53">
        <f t="shared" si="0"/>
        <v>4181</v>
      </c>
      <c r="K37" s="44">
        <v>108</v>
      </c>
      <c r="L37" s="44">
        <v>30</v>
      </c>
      <c r="M37" s="45" t="s">
        <v>90</v>
      </c>
      <c r="N37" s="44">
        <f t="shared" si="1"/>
        <v>32</v>
      </c>
      <c r="O37" s="53">
        <v>170</v>
      </c>
      <c r="P37" s="53">
        <f>O37+J37-1</f>
        <v>4350</v>
      </c>
      <c r="Q37" s="57">
        <v>2.5</v>
      </c>
      <c r="R37" s="44">
        <v>4.1</v>
      </c>
      <c r="S37" s="44">
        <v>597</v>
      </c>
      <c r="T37" s="44" t="s">
        <v>83</v>
      </c>
      <c r="U37" s="44">
        <v>2.4</v>
      </c>
      <c r="V37" s="53">
        <v>621</v>
      </c>
      <c r="W37" s="44">
        <v>530</v>
      </c>
      <c r="X37" s="48" t="s">
        <v>83</v>
      </c>
      <c r="Y37" s="45" t="s">
        <v>90</v>
      </c>
      <c r="Z37" s="48" t="s">
        <v>83</v>
      </c>
      <c r="AA37" s="65" t="s">
        <v>212</v>
      </c>
      <c r="AB37" s="65" t="s">
        <v>212</v>
      </c>
      <c r="AC37" s="65" t="s">
        <v>212</v>
      </c>
      <c r="AD37" s="62" t="s">
        <v>83</v>
      </c>
      <c r="AE37" s="72">
        <v>140</v>
      </c>
      <c r="AF37" s="62" t="s">
        <v>83</v>
      </c>
      <c r="AG37" s="69">
        <v>21.5</v>
      </c>
      <c r="AH37" s="62" t="s">
        <v>83</v>
      </c>
      <c r="AI37" s="69">
        <v>0.7</v>
      </c>
      <c r="AJ37" s="62" t="s">
        <v>83</v>
      </c>
      <c r="AK37" s="62" t="s">
        <v>83</v>
      </c>
      <c r="AL37" s="62" t="s">
        <v>203</v>
      </c>
    </row>
    <row r="38" spans="1:38" ht="12.75">
      <c r="A38" s="45" t="s">
        <v>91</v>
      </c>
      <c r="B38" s="44">
        <v>79.2</v>
      </c>
      <c r="C38" s="50" t="s">
        <v>83</v>
      </c>
      <c r="D38" s="50" t="s">
        <v>203</v>
      </c>
      <c r="E38" s="44">
        <v>299</v>
      </c>
      <c r="F38" s="44">
        <v>3</v>
      </c>
      <c r="G38" s="44">
        <v>7.5</v>
      </c>
      <c r="H38" s="44">
        <v>362.2</v>
      </c>
      <c r="I38" s="44">
        <v>24.1</v>
      </c>
      <c r="J38" s="53">
        <f>SUM(B38:I38)+1</f>
        <v>776</v>
      </c>
      <c r="K38" s="44">
        <v>1.3</v>
      </c>
      <c r="L38" s="44" t="s">
        <v>83</v>
      </c>
      <c r="M38" s="45" t="s">
        <v>91</v>
      </c>
      <c r="N38" s="44">
        <f t="shared" si="1"/>
        <v>29.7</v>
      </c>
      <c r="O38" s="53">
        <v>31</v>
      </c>
      <c r="P38" s="53">
        <f>O38+J38-1</f>
        <v>806</v>
      </c>
      <c r="Q38" s="44" t="s">
        <v>203</v>
      </c>
      <c r="R38" s="44">
        <v>3.8</v>
      </c>
      <c r="S38" s="44">
        <v>8.9</v>
      </c>
      <c r="T38" s="44">
        <v>1.5</v>
      </c>
      <c r="U38" s="48" t="s">
        <v>83</v>
      </c>
      <c r="V38" s="53">
        <v>14.9</v>
      </c>
      <c r="W38" s="44" t="s">
        <v>203</v>
      </c>
      <c r="X38" s="48" t="s">
        <v>83</v>
      </c>
      <c r="Y38" s="45" t="s">
        <v>91</v>
      </c>
      <c r="Z38" s="48" t="s">
        <v>83</v>
      </c>
      <c r="AA38" s="65" t="s">
        <v>212</v>
      </c>
      <c r="AB38" s="65" t="s">
        <v>212</v>
      </c>
      <c r="AC38" s="65" t="s">
        <v>212</v>
      </c>
      <c r="AD38" s="62" t="s">
        <v>83</v>
      </c>
      <c r="AE38" s="72">
        <v>3</v>
      </c>
      <c r="AF38" s="62" t="s">
        <v>83</v>
      </c>
      <c r="AG38" s="69">
        <v>12.7</v>
      </c>
      <c r="AH38" s="62" t="s">
        <v>83</v>
      </c>
      <c r="AI38" s="69">
        <v>0.6</v>
      </c>
      <c r="AJ38" s="69">
        <v>2.4</v>
      </c>
      <c r="AK38" s="62" t="s">
        <v>83</v>
      </c>
      <c r="AL38" s="62" t="s">
        <v>203</v>
      </c>
    </row>
    <row r="39" spans="1:38" ht="12.75">
      <c r="A39" s="45" t="s">
        <v>92</v>
      </c>
      <c r="B39" s="44">
        <v>252.5</v>
      </c>
      <c r="C39" s="49">
        <v>6</v>
      </c>
      <c r="D39" s="44">
        <v>20.8</v>
      </c>
      <c r="E39" s="44">
        <v>323.6</v>
      </c>
      <c r="F39" s="44" t="s">
        <v>83</v>
      </c>
      <c r="G39" s="44">
        <v>4.5</v>
      </c>
      <c r="H39" s="44">
        <v>260</v>
      </c>
      <c r="I39" s="44">
        <v>12</v>
      </c>
      <c r="J39" s="53">
        <f t="shared" si="0"/>
        <v>879.4000000000001</v>
      </c>
      <c r="K39" s="44" t="s">
        <v>83</v>
      </c>
      <c r="L39" s="44" t="s">
        <v>83</v>
      </c>
      <c r="M39" s="45" t="s">
        <v>92</v>
      </c>
      <c r="N39" s="44">
        <f t="shared" si="1"/>
        <v>28.1</v>
      </c>
      <c r="O39" s="53">
        <v>28.1</v>
      </c>
      <c r="P39" s="53">
        <f aca="true" t="shared" si="2" ref="P39:P46">O39+J39</f>
        <v>907.5000000000001</v>
      </c>
      <c r="Q39" s="44" t="s">
        <v>83</v>
      </c>
      <c r="R39" s="44">
        <v>7</v>
      </c>
      <c r="S39" s="44">
        <v>57</v>
      </c>
      <c r="T39" s="44">
        <v>5.4</v>
      </c>
      <c r="U39" s="48" t="s">
        <v>83</v>
      </c>
      <c r="V39" s="53">
        <v>69.4</v>
      </c>
      <c r="W39" s="48" t="s">
        <v>83</v>
      </c>
      <c r="X39" s="48" t="s">
        <v>83</v>
      </c>
      <c r="Y39" s="45" t="s">
        <v>92</v>
      </c>
      <c r="Z39" s="48" t="s">
        <v>83</v>
      </c>
      <c r="AA39" s="65" t="s">
        <v>212</v>
      </c>
      <c r="AB39" s="65" t="s">
        <v>212</v>
      </c>
      <c r="AC39" s="65" t="s">
        <v>212</v>
      </c>
      <c r="AD39" s="62" t="s">
        <v>83</v>
      </c>
      <c r="AE39" s="44" t="s">
        <v>203</v>
      </c>
      <c r="AF39" s="62" t="s">
        <v>83</v>
      </c>
      <c r="AG39" s="69">
        <v>0.9</v>
      </c>
      <c r="AH39" s="62" t="s">
        <v>83</v>
      </c>
      <c r="AI39" s="69">
        <v>0.6</v>
      </c>
      <c r="AJ39" s="62" t="s">
        <v>83</v>
      </c>
      <c r="AK39" s="62" t="s">
        <v>83</v>
      </c>
      <c r="AL39" s="62" t="s">
        <v>83</v>
      </c>
    </row>
    <row r="40" spans="1:38" ht="12.75">
      <c r="A40" s="45" t="s">
        <v>179</v>
      </c>
      <c r="B40" s="44">
        <v>1623.6</v>
      </c>
      <c r="C40" s="54">
        <v>0.5</v>
      </c>
      <c r="D40" s="50" t="s">
        <v>203</v>
      </c>
      <c r="E40" s="44">
        <v>240.9</v>
      </c>
      <c r="F40" s="44">
        <v>15.2</v>
      </c>
      <c r="G40" s="44">
        <v>25</v>
      </c>
      <c r="H40" s="44">
        <v>84.3</v>
      </c>
      <c r="I40" s="44">
        <v>13</v>
      </c>
      <c r="J40" s="53">
        <f>SUM(B40:I40)+1</f>
        <v>2003.5</v>
      </c>
      <c r="K40" s="57">
        <v>76.7</v>
      </c>
      <c r="L40" s="44">
        <v>93.4</v>
      </c>
      <c r="M40" s="45" t="s">
        <v>179</v>
      </c>
      <c r="N40" s="44">
        <f t="shared" si="1"/>
        <v>206.29999999999995</v>
      </c>
      <c r="O40" s="53">
        <v>376.4</v>
      </c>
      <c r="P40" s="53">
        <f t="shared" si="2"/>
        <v>2379.9</v>
      </c>
      <c r="Q40" s="44" t="s">
        <v>83</v>
      </c>
      <c r="R40" s="44">
        <v>10</v>
      </c>
      <c r="S40" s="57">
        <v>67.3</v>
      </c>
      <c r="T40" s="44">
        <v>31.1</v>
      </c>
      <c r="U40" s="44" t="s">
        <v>203</v>
      </c>
      <c r="V40" s="53">
        <v>118.5</v>
      </c>
      <c r="W40" s="48" t="s">
        <v>83</v>
      </c>
      <c r="X40" s="48" t="s">
        <v>83</v>
      </c>
      <c r="Y40" s="45" t="s">
        <v>179</v>
      </c>
      <c r="Z40" s="49">
        <v>1</v>
      </c>
      <c r="AA40" s="65" t="s">
        <v>212</v>
      </c>
      <c r="AB40" s="65" t="s">
        <v>212</v>
      </c>
      <c r="AC40" s="65" t="s">
        <v>212</v>
      </c>
      <c r="AD40" s="62" t="s">
        <v>83</v>
      </c>
      <c r="AE40" s="44">
        <v>4</v>
      </c>
      <c r="AF40" s="62" t="s">
        <v>83</v>
      </c>
      <c r="AG40" s="62" t="s">
        <v>83</v>
      </c>
      <c r="AH40" s="62" t="s">
        <v>83</v>
      </c>
      <c r="AI40" s="62" t="s">
        <v>83</v>
      </c>
      <c r="AJ40" s="62" t="s">
        <v>83</v>
      </c>
      <c r="AK40" s="62" t="s">
        <v>83</v>
      </c>
      <c r="AL40" s="62" t="s">
        <v>83</v>
      </c>
    </row>
    <row r="41" spans="1:38" ht="12.75">
      <c r="A41" s="45" t="s">
        <v>93</v>
      </c>
      <c r="B41" s="44">
        <v>1395</v>
      </c>
      <c r="C41" s="49">
        <v>1419</v>
      </c>
      <c r="D41" s="44">
        <v>387</v>
      </c>
      <c r="E41" s="44">
        <v>961</v>
      </c>
      <c r="F41" s="44">
        <v>606</v>
      </c>
      <c r="G41" s="44">
        <v>40</v>
      </c>
      <c r="H41" s="44">
        <v>269</v>
      </c>
      <c r="I41" s="44" t="s">
        <v>83</v>
      </c>
      <c r="J41" s="53">
        <f t="shared" si="0"/>
        <v>5077</v>
      </c>
      <c r="K41" s="44">
        <v>651</v>
      </c>
      <c r="L41" s="44">
        <v>596</v>
      </c>
      <c r="M41" s="45" t="s">
        <v>93</v>
      </c>
      <c r="N41" s="44">
        <f t="shared" si="1"/>
        <v>1122</v>
      </c>
      <c r="O41" s="53">
        <v>2369</v>
      </c>
      <c r="P41" s="53">
        <f t="shared" si="2"/>
        <v>7446</v>
      </c>
      <c r="Q41" s="44">
        <v>763</v>
      </c>
      <c r="R41" s="44">
        <v>85</v>
      </c>
      <c r="S41" s="44">
        <v>4</v>
      </c>
      <c r="T41" s="44">
        <v>12</v>
      </c>
      <c r="U41" s="44">
        <v>20</v>
      </c>
      <c r="V41" s="53">
        <v>2354</v>
      </c>
      <c r="W41" s="44">
        <v>376</v>
      </c>
      <c r="X41" s="48" t="s">
        <v>83</v>
      </c>
      <c r="Y41" s="45" t="s">
        <v>93</v>
      </c>
      <c r="Z41" s="71">
        <v>1</v>
      </c>
      <c r="AA41" s="65" t="s">
        <v>212</v>
      </c>
      <c r="AB41" s="65" t="s">
        <v>212</v>
      </c>
      <c r="AC41" s="65" t="s">
        <v>212</v>
      </c>
      <c r="AD41" s="69">
        <v>33.2</v>
      </c>
      <c r="AE41" s="72">
        <v>326</v>
      </c>
      <c r="AF41" s="69">
        <v>103</v>
      </c>
      <c r="AG41" s="69">
        <v>63</v>
      </c>
      <c r="AH41" s="69">
        <v>14</v>
      </c>
      <c r="AI41" s="69">
        <v>132.2</v>
      </c>
      <c r="AJ41" s="69">
        <v>17</v>
      </c>
      <c r="AK41" s="69">
        <v>401</v>
      </c>
      <c r="AL41" s="69">
        <v>15</v>
      </c>
    </row>
    <row r="42" spans="1:38" ht="12.75">
      <c r="A42" s="45" t="s">
        <v>94</v>
      </c>
      <c r="B42" s="44">
        <v>264</v>
      </c>
      <c r="C42" s="50" t="s">
        <v>83</v>
      </c>
      <c r="D42" s="44" t="s">
        <v>83</v>
      </c>
      <c r="E42" s="44" t="s">
        <v>83</v>
      </c>
      <c r="F42" s="44">
        <v>1</v>
      </c>
      <c r="G42" s="44" t="s">
        <v>83</v>
      </c>
      <c r="H42" s="44" t="s">
        <v>83</v>
      </c>
      <c r="I42" s="44" t="s">
        <v>83</v>
      </c>
      <c r="J42" s="53">
        <f t="shared" si="0"/>
        <v>265</v>
      </c>
      <c r="K42" s="44" t="s">
        <v>83</v>
      </c>
      <c r="L42" s="44" t="s">
        <v>83</v>
      </c>
      <c r="M42" s="45" t="s">
        <v>94</v>
      </c>
      <c r="N42" s="44">
        <f t="shared" si="1"/>
        <v>9.8</v>
      </c>
      <c r="O42" s="53">
        <v>9.8</v>
      </c>
      <c r="P42" s="53">
        <f t="shared" si="2"/>
        <v>274.8</v>
      </c>
      <c r="Q42" s="44">
        <v>3</v>
      </c>
      <c r="R42" s="44">
        <v>0.6</v>
      </c>
      <c r="S42" s="44" t="s">
        <v>83</v>
      </c>
      <c r="T42" s="44" t="s">
        <v>83</v>
      </c>
      <c r="U42" s="48" t="s">
        <v>83</v>
      </c>
      <c r="V42" s="53">
        <v>3.6</v>
      </c>
      <c r="W42" s="44">
        <v>2</v>
      </c>
      <c r="X42" s="48" t="s">
        <v>83</v>
      </c>
      <c r="Y42" s="45" t="s">
        <v>94</v>
      </c>
      <c r="Z42" s="48" t="s">
        <v>83</v>
      </c>
      <c r="AA42" s="65" t="s">
        <v>212</v>
      </c>
      <c r="AB42" s="65" t="s">
        <v>212</v>
      </c>
      <c r="AC42" s="65" t="s">
        <v>212</v>
      </c>
      <c r="AD42" s="69">
        <v>59.1</v>
      </c>
      <c r="AE42" s="72">
        <v>5</v>
      </c>
      <c r="AF42" s="62" t="s">
        <v>203</v>
      </c>
      <c r="AG42" s="62" t="s">
        <v>83</v>
      </c>
      <c r="AH42" s="69">
        <v>226.1</v>
      </c>
      <c r="AI42" s="69">
        <v>1.4</v>
      </c>
      <c r="AJ42" s="69">
        <v>11.1</v>
      </c>
      <c r="AK42" s="69">
        <v>870.9</v>
      </c>
      <c r="AL42" s="69">
        <v>3.9</v>
      </c>
    </row>
    <row r="43" spans="1:38" ht="12.75">
      <c r="A43" s="45" t="s">
        <v>95</v>
      </c>
      <c r="B43" s="44">
        <v>1661.3</v>
      </c>
      <c r="C43" s="49">
        <v>573.5</v>
      </c>
      <c r="D43" s="44">
        <v>186</v>
      </c>
      <c r="E43" s="44">
        <v>861.1</v>
      </c>
      <c r="F43" s="44" t="s">
        <v>203</v>
      </c>
      <c r="G43" s="44">
        <v>334.7</v>
      </c>
      <c r="H43" s="44">
        <v>3992.8</v>
      </c>
      <c r="I43" s="44">
        <v>59.4</v>
      </c>
      <c r="J43" s="53">
        <f>SUM(B43:I43)-1</f>
        <v>7667.799999999999</v>
      </c>
      <c r="K43" s="44">
        <v>2462.8</v>
      </c>
      <c r="L43" s="44">
        <v>322.5</v>
      </c>
      <c r="M43" s="45" t="s">
        <v>95</v>
      </c>
      <c r="N43" s="44">
        <f t="shared" si="1"/>
        <v>1322.8000000000002</v>
      </c>
      <c r="O43" s="53">
        <v>4108.1</v>
      </c>
      <c r="P43" s="53">
        <f t="shared" si="2"/>
        <v>11775.9</v>
      </c>
      <c r="Q43" s="44">
        <v>204</v>
      </c>
      <c r="R43" s="44">
        <v>191.9</v>
      </c>
      <c r="S43" s="44">
        <v>694.2</v>
      </c>
      <c r="T43" s="44">
        <v>119.8</v>
      </c>
      <c r="U43" s="44">
        <v>1.5</v>
      </c>
      <c r="V43" s="53">
        <v>6086.7</v>
      </c>
      <c r="W43" s="44">
        <v>638.9</v>
      </c>
      <c r="X43" s="48" t="s">
        <v>83</v>
      </c>
      <c r="Y43" s="45" t="s">
        <v>95</v>
      </c>
      <c r="Z43" s="71">
        <v>0.7</v>
      </c>
      <c r="AA43" s="65" t="s">
        <v>212</v>
      </c>
      <c r="AB43" s="65" t="s">
        <v>212</v>
      </c>
      <c r="AC43" s="65" t="s">
        <v>212</v>
      </c>
      <c r="AD43" s="69">
        <v>7.3</v>
      </c>
      <c r="AE43" s="72">
        <v>64.3</v>
      </c>
      <c r="AF43" s="62" t="s">
        <v>203</v>
      </c>
      <c r="AG43" s="69">
        <v>46.6</v>
      </c>
      <c r="AH43" s="62" t="s">
        <v>83</v>
      </c>
      <c r="AI43" s="69">
        <v>42.4</v>
      </c>
      <c r="AJ43" s="69">
        <v>5</v>
      </c>
      <c r="AK43" s="62" t="s">
        <v>83</v>
      </c>
      <c r="AL43" s="69">
        <v>0.5</v>
      </c>
    </row>
    <row r="44" spans="1:38" ht="12.75">
      <c r="A44" s="45" t="s">
        <v>96</v>
      </c>
      <c r="B44" s="44">
        <v>1529</v>
      </c>
      <c r="C44" s="49">
        <v>4618</v>
      </c>
      <c r="D44" s="44">
        <v>1452</v>
      </c>
      <c r="E44" s="44">
        <v>580</v>
      </c>
      <c r="F44" s="44">
        <v>136</v>
      </c>
      <c r="G44" s="44">
        <v>75</v>
      </c>
      <c r="H44" s="44">
        <v>1231</v>
      </c>
      <c r="I44" s="44">
        <v>3</v>
      </c>
      <c r="J44" s="53">
        <f t="shared" si="0"/>
        <v>9624</v>
      </c>
      <c r="K44" s="44">
        <v>1308</v>
      </c>
      <c r="L44" s="44">
        <v>1123</v>
      </c>
      <c r="M44" s="45" t="s">
        <v>96</v>
      </c>
      <c r="N44" s="44">
        <f t="shared" si="1"/>
        <v>1397</v>
      </c>
      <c r="O44" s="53">
        <v>3828</v>
      </c>
      <c r="P44" s="53">
        <f t="shared" si="2"/>
        <v>13452</v>
      </c>
      <c r="Q44" s="44">
        <v>449</v>
      </c>
      <c r="R44" s="44">
        <v>59</v>
      </c>
      <c r="S44" s="44">
        <v>14</v>
      </c>
      <c r="T44" s="44">
        <v>68</v>
      </c>
      <c r="U44" s="44">
        <v>12</v>
      </c>
      <c r="V44" s="53">
        <v>3863</v>
      </c>
      <c r="W44" s="44">
        <v>3107</v>
      </c>
      <c r="X44" s="48" t="s">
        <v>83</v>
      </c>
      <c r="Y44" s="45" t="s">
        <v>96</v>
      </c>
      <c r="Z44" s="71">
        <v>20</v>
      </c>
      <c r="AA44" s="65" t="s">
        <v>212</v>
      </c>
      <c r="AB44" s="65" t="s">
        <v>212</v>
      </c>
      <c r="AC44" s="65" t="s">
        <v>212</v>
      </c>
      <c r="AD44" s="69">
        <v>56</v>
      </c>
      <c r="AE44" s="72">
        <v>1049</v>
      </c>
      <c r="AF44" s="69">
        <v>6</v>
      </c>
      <c r="AG44" s="69">
        <v>16.3</v>
      </c>
      <c r="AH44" s="62" t="s">
        <v>83</v>
      </c>
      <c r="AI44" s="69">
        <v>98</v>
      </c>
      <c r="AJ44" s="69">
        <v>1.3</v>
      </c>
      <c r="AK44" s="69">
        <v>21</v>
      </c>
      <c r="AL44" s="69">
        <v>7</v>
      </c>
    </row>
    <row r="45" spans="1:38" ht="12.75">
      <c r="A45" s="45" t="s">
        <v>97</v>
      </c>
      <c r="B45" s="44">
        <v>166.3</v>
      </c>
      <c r="C45" s="50" t="s">
        <v>83</v>
      </c>
      <c r="D45" s="44" t="s">
        <v>83</v>
      </c>
      <c r="E45" s="44">
        <v>2.9</v>
      </c>
      <c r="F45" s="44" t="s">
        <v>83</v>
      </c>
      <c r="G45" s="44" t="s">
        <v>83</v>
      </c>
      <c r="H45" s="44" t="s">
        <v>83</v>
      </c>
      <c r="I45" s="44" t="s">
        <v>83</v>
      </c>
      <c r="J45" s="53">
        <f t="shared" si="0"/>
        <v>169.20000000000002</v>
      </c>
      <c r="K45" s="44" t="s">
        <v>83</v>
      </c>
      <c r="L45" s="44" t="s">
        <v>83</v>
      </c>
      <c r="M45" s="45" t="s">
        <v>97</v>
      </c>
      <c r="N45" s="44">
        <f t="shared" si="1"/>
        <v>8.6</v>
      </c>
      <c r="O45" s="53">
        <v>8.6</v>
      </c>
      <c r="P45" s="53">
        <f t="shared" si="2"/>
        <v>177.8</v>
      </c>
      <c r="Q45" s="44" t="s">
        <v>83</v>
      </c>
      <c r="R45" s="44" t="s">
        <v>203</v>
      </c>
      <c r="S45" s="44" t="s">
        <v>83</v>
      </c>
      <c r="T45" s="44" t="s">
        <v>83</v>
      </c>
      <c r="U45" s="48" t="s">
        <v>83</v>
      </c>
      <c r="V45" s="47" t="s">
        <v>203</v>
      </c>
      <c r="W45" s="48" t="s">
        <v>83</v>
      </c>
      <c r="X45" s="48" t="s">
        <v>83</v>
      </c>
      <c r="Y45" s="45" t="s">
        <v>97</v>
      </c>
      <c r="Z45" s="48" t="s">
        <v>83</v>
      </c>
      <c r="AA45" s="65" t="s">
        <v>212</v>
      </c>
      <c r="AB45" s="65" t="s">
        <v>212</v>
      </c>
      <c r="AC45" s="65" t="s">
        <v>212</v>
      </c>
      <c r="AD45" s="69">
        <v>4.4</v>
      </c>
      <c r="AE45" s="44">
        <v>0.7</v>
      </c>
      <c r="AF45" s="62" t="s">
        <v>83</v>
      </c>
      <c r="AG45" s="69">
        <v>4.9</v>
      </c>
      <c r="AH45" s="62" t="s">
        <v>83</v>
      </c>
      <c r="AI45" s="69">
        <v>6.5</v>
      </c>
      <c r="AJ45" s="69">
        <v>2.2</v>
      </c>
      <c r="AK45" s="62" t="s">
        <v>83</v>
      </c>
      <c r="AL45" s="62" t="s">
        <v>83</v>
      </c>
    </row>
    <row r="46" spans="1:38" ht="12.75">
      <c r="A46" s="45" t="s">
        <v>98</v>
      </c>
      <c r="B46" s="44">
        <v>104.5</v>
      </c>
      <c r="C46" s="50" t="s">
        <v>83</v>
      </c>
      <c r="D46" s="44" t="s">
        <v>83</v>
      </c>
      <c r="E46" s="44">
        <v>17</v>
      </c>
      <c r="F46" s="44" t="s">
        <v>83</v>
      </c>
      <c r="G46" s="44">
        <v>2.6</v>
      </c>
      <c r="H46" s="44">
        <v>0.6</v>
      </c>
      <c r="I46" s="44" t="s">
        <v>83</v>
      </c>
      <c r="J46" s="53">
        <f>SUM(B46:I46)-1</f>
        <v>123.69999999999999</v>
      </c>
      <c r="K46" s="44">
        <v>0.5</v>
      </c>
      <c r="L46" s="44">
        <v>0.8</v>
      </c>
      <c r="M46" s="45" t="s">
        <v>98</v>
      </c>
      <c r="N46" s="44">
        <f t="shared" si="1"/>
        <v>2.5999999999999996</v>
      </c>
      <c r="O46" s="53">
        <v>3.9</v>
      </c>
      <c r="P46" s="53">
        <f t="shared" si="2"/>
        <v>127.6</v>
      </c>
      <c r="Q46" s="44" t="s">
        <v>83</v>
      </c>
      <c r="R46" s="57">
        <v>1.6</v>
      </c>
      <c r="S46" s="44">
        <v>7.2</v>
      </c>
      <c r="T46" s="44" t="s">
        <v>83</v>
      </c>
      <c r="U46" s="48" t="s">
        <v>83</v>
      </c>
      <c r="V46" s="53">
        <v>10</v>
      </c>
      <c r="W46" s="44">
        <v>7.2</v>
      </c>
      <c r="X46" s="44">
        <v>4</v>
      </c>
      <c r="Y46" s="45" t="s">
        <v>98</v>
      </c>
      <c r="Z46" s="71">
        <v>4.4</v>
      </c>
      <c r="AA46" s="65" t="s">
        <v>212</v>
      </c>
      <c r="AB46" s="65" t="s">
        <v>212</v>
      </c>
      <c r="AC46" s="65" t="s">
        <v>212</v>
      </c>
      <c r="AD46" s="69">
        <v>6.4</v>
      </c>
      <c r="AE46" s="44" t="s">
        <v>203</v>
      </c>
      <c r="AF46" s="69">
        <v>0.7</v>
      </c>
      <c r="AG46" s="69">
        <v>18.2</v>
      </c>
      <c r="AH46" s="69">
        <v>0.9</v>
      </c>
      <c r="AI46" s="69">
        <v>1.9</v>
      </c>
      <c r="AJ46" s="69">
        <v>9.6</v>
      </c>
      <c r="AK46" s="62" t="s">
        <v>83</v>
      </c>
      <c r="AL46" s="69">
        <v>1.9</v>
      </c>
    </row>
    <row r="47" spans="1:38" ht="12.75">
      <c r="A47" s="45" t="s">
        <v>99</v>
      </c>
      <c r="B47" s="44">
        <v>52.8</v>
      </c>
      <c r="C47" s="50" t="s">
        <v>83</v>
      </c>
      <c r="D47" s="44" t="s">
        <v>83</v>
      </c>
      <c r="E47" s="44">
        <v>10.7</v>
      </c>
      <c r="F47" s="44" t="s">
        <v>83</v>
      </c>
      <c r="G47" s="44" t="s">
        <v>83</v>
      </c>
      <c r="H47" s="44" t="s">
        <v>83</v>
      </c>
      <c r="I47" s="44" t="s">
        <v>83</v>
      </c>
      <c r="J47" s="53">
        <f t="shared" si="0"/>
        <v>63.5</v>
      </c>
      <c r="K47" s="44" t="s">
        <v>83</v>
      </c>
      <c r="L47" s="44" t="s">
        <v>203</v>
      </c>
      <c r="M47" s="45" t="s">
        <v>99</v>
      </c>
      <c r="N47" s="44">
        <f t="shared" si="1"/>
        <v>5</v>
      </c>
      <c r="O47" s="53">
        <v>5</v>
      </c>
      <c r="P47" s="53">
        <f>O47+J47-1</f>
        <v>67.5</v>
      </c>
      <c r="Q47" s="44" t="s">
        <v>83</v>
      </c>
      <c r="R47" s="44">
        <v>1.6</v>
      </c>
      <c r="S47" s="44">
        <v>0.5</v>
      </c>
      <c r="T47" s="44" t="s">
        <v>83</v>
      </c>
      <c r="U47" s="48" t="s">
        <v>83</v>
      </c>
      <c r="V47" s="53">
        <v>4.1</v>
      </c>
      <c r="W47" s="44" t="s">
        <v>203</v>
      </c>
      <c r="X47" s="48" t="s">
        <v>83</v>
      </c>
      <c r="Y47" s="45" t="s">
        <v>99</v>
      </c>
      <c r="Z47" s="48" t="s">
        <v>83</v>
      </c>
      <c r="AA47" s="65" t="s">
        <v>212</v>
      </c>
      <c r="AB47" s="65" t="s">
        <v>212</v>
      </c>
      <c r="AC47" s="65" t="s">
        <v>212</v>
      </c>
      <c r="AD47" s="69">
        <v>3.3</v>
      </c>
      <c r="AE47" s="72">
        <v>1.4</v>
      </c>
      <c r="AF47" s="69">
        <v>0.5</v>
      </c>
      <c r="AG47" s="69">
        <v>1</v>
      </c>
      <c r="AH47" s="62" t="s">
        <v>83</v>
      </c>
      <c r="AI47" s="69">
        <v>1.3</v>
      </c>
      <c r="AJ47" s="69">
        <v>4.5</v>
      </c>
      <c r="AK47" s="62" t="s">
        <v>83</v>
      </c>
      <c r="AL47" s="69">
        <v>1.9</v>
      </c>
    </row>
    <row r="48" spans="1:38" ht="12.75">
      <c r="A48" s="45" t="s">
        <v>100</v>
      </c>
      <c r="B48" s="44">
        <v>164.7</v>
      </c>
      <c r="C48" s="49">
        <v>1</v>
      </c>
      <c r="D48" s="50" t="s">
        <v>203</v>
      </c>
      <c r="E48" s="57">
        <v>64.7</v>
      </c>
      <c r="F48" s="44" t="s">
        <v>83</v>
      </c>
      <c r="G48" s="44">
        <v>25</v>
      </c>
      <c r="H48" s="44">
        <v>1.5</v>
      </c>
      <c r="I48" s="44" t="s">
        <v>83</v>
      </c>
      <c r="J48" s="53">
        <f t="shared" si="0"/>
        <v>256.9</v>
      </c>
      <c r="K48" s="44" t="s">
        <v>203</v>
      </c>
      <c r="L48" s="44">
        <v>8.5</v>
      </c>
      <c r="M48" s="45" t="s">
        <v>100</v>
      </c>
      <c r="N48" s="44">
        <f t="shared" si="1"/>
        <v>29</v>
      </c>
      <c r="O48" s="53">
        <v>37.5</v>
      </c>
      <c r="P48" s="53">
        <f aca="true" t="shared" si="3" ref="P48:P57">O48+J48</f>
        <v>294.4</v>
      </c>
      <c r="Q48" s="44">
        <v>1</v>
      </c>
      <c r="R48" s="44">
        <v>5.3</v>
      </c>
      <c r="S48" s="44">
        <v>27.5</v>
      </c>
      <c r="T48" s="44">
        <v>8.8</v>
      </c>
      <c r="U48" s="48" t="s">
        <v>83</v>
      </c>
      <c r="V48" s="53">
        <v>69.5</v>
      </c>
      <c r="W48" s="44" t="s">
        <v>203</v>
      </c>
      <c r="X48" s="44">
        <v>2.5</v>
      </c>
      <c r="Y48" s="45" t="s">
        <v>100</v>
      </c>
      <c r="Z48" s="48" t="s">
        <v>83</v>
      </c>
      <c r="AA48" s="65" t="s">
        <v>212</v>
      </c>
      <c r="AB48" s="65" t="s">
        <v>212</v>
      </c>
      <c r="AC48" s="65" t="s">
        <v>212</v>
      </c>
      <c r="AD48" s="69">
        <v>1</v>
      </c>
      <c r="AE48" s="72">
        <v>4.8</v>
      </c>
      <c r="AF48" s="62" t="s">
        <v>83</v>
      </c>
      <c r="AG48" s="69">
        <v>3.5</v>
      </c>
      <c r="AH48" s="62" t="s">
        <v>83</v>
      </c>
      <c r="AI48" s="69">
        <v>0.8</v>
      </c>
      <c r="AJ48" s="69">
        <v>2.6</v>
      </c>
      <c r="AK48" s="69">
        <v>0.9</v>
      </c>
      <c r="AL48" s="62" t="s">
        <v>203</v>
      </c>
    </row>
    <row r="49" spans="1:38" ht="12.75">
      <c r="A49" s="45" t="s">
        <v>101</v>
      </c>
      <c r="B49" s="44">
        <v>4450.3</v>
      </c>
      <c r="C49" s="49">
        <v>9.5</v>
      </c>
      <c r="D49" s="44">
        <v>2.4</v>
      </c>
      <c r="E49" s="44">
        <v>61.3</v>
      </c>
      <c r="F49" s="44">
        <v>65</v>
      </c>
      <c r="G49" s="44">
        <v>20.3</v>
      </c>
      <c r="H49" s="44">
        <v>3.9</v>
      </c>
      <c r="I49" s="44" t="s">
        <v>83</v>
      </c>
      <c r="J49" s="53">
        <f>SUM(B49:I49)-1</f>
        <v>4611.7</v>
      </c>
      <c r="K49" s="44">
        <v>36.8</v>
      </c>
      <c r="L49" s="44">
        <v>132.6</v>
      </c>
      <c r="M49" s="45" t="s">
        <v>101</v>
      </c>
      <c r="N49" s="44">
        <f t="shared" si="1"/>
        <v>621.6</v>
      </c>
      <c r="O49" s="53">
        <v>791</v>
      </c>
      <c r="P49" s="53">
        <f t="shared" si="3"/>
        <v>5402.7</v>
      </c>
      <c r="Q49" s="44">
        <v>78.8</v>
      </c>
      <c r="R49" s="44">
        <v>50.3</v>
      </c>
      <c r="S49" s="44">
        <v>15.2</v>
      </c>
      <c r="T49" s="44">
        <v>24.9</v>
      </c>
      <c r="U49" s="44">
        <v>17.3</v>
      </c>
      <c r="V49" s="53">
        <v>318.1</v>
      </c>
      <c r="W49" s="44">
        <v>50.6</v>
      </c>
      <c r="X49" s="44">
        <v>4.9</v>
      </c>
      <c r="Y49" s="45" t="s">
        <v>101</v>
      </c>
      <c r="Z49" s="71">
        <v>21.8</v>
      </c>
      <c r="AA49" s="65" t="s">
        <v>212</v>
      </c>
      <c r="AB49" s="65" t="s">
        <v>212</v>
      </c>
      <c r="AC49" s="65" t="s">
        <v>212</v>
      </c>
      <c r="AD49" s="69">
        <v>22.2</v>
      </c>
      <c r="AE49" s="72">
        <v>20.1</v>
      </c>
      <c r="AF49" s="69">
        <v>4.1</v>
      </c>
      <c r="AG49" s="69">
        <v>8.2</v>
      </c>
      <c r="AH49" s="62" t="s">
        <v>83</v>
      </c>
      <c r="AI49" s="69">
        <v>76.1</v>
      </c>
      <c r="AJ49" s="69">
        <v>16.1</v>
      </c>
      <c r="AK49" s="69">
        <v>51</v>
      </c>
      <c r="AL49" s="69">
        <v>24.7</v>
      </c>
    </row>
    <row r="50" spans="1:38" ht="12.75">
      <c r="A50" s="45" t="s">
        <v>102</v>
      </c>
      <c r="B50" s="44">
        <v>2621</v>
      </c>
      <c r="C50" s="50" t="s">
        <v>83</v>
      </c>
      <c r="D50" s="44">
        <v>6</v>
      </c>
      <c r="E50" s="44">
        <v>154</v>
      </c>
      <c r="F50" s="44" t="s">
        <v>83</v>
      </c>
      <c r="G50" s="44">
        <v>3</v>
      </c>
      <c r="H50" s="44">
        <v>3467</v>
      </c>
      <c r="I50" s="44">
        <v>19</v>
      </c>
      <c r="J50" s="53">
        <f t="shared" si="0"/>
        <v>6270</v>
      </c>
      <c r="K50" s="44">
        <v>3.8</v>
      </c>
      <c r="L50" s="44">
        <v>7.2</v>
      </c>
      <c r="M50" s="45" t="s">
        <v>102</v>
      </c>
      <c r="N50" s="44">
        <f t="shared" si="1"/>
        <v>20.9</v>
      </c>
      <c r="O50" s="53">
        <v>31.9</v>
      </c>
      <c r="P50" s="53">
        <f t="shared" si="3"/>
        <v>6301.9</v>
      </c>
      <c r="Q50" s="44">
        <v>4.4</v>
      </c>
      <c r="R50" s="44">
        <v>9.5</v>
      </c>
      <c r="S50" s="44">
        <v>41</v>
      </c>
      <c r="T50" s="44" t="s">
        <v>203</v>
      </c>
      <c r="U50" s="48" t="s">
        <v>83</v>
      </c>
      <c r="V50" s="53">
        <v>70.4</v>
      </c>
      <c r="W50" s="44">
        <v>607</v>
      </c>
      <c r="X50" s="48" t="s">
        <v>83</v>
      </c>
      <c r="Y50" s="45" t="s">
        <v>102</v>
      </c>
      <c r="Z50" s="48" t="s">
        <v>83</v>
      </c>
      <c r="AA50" s="65" t="s">
        <v>212</v>
      </c>
      <c r="AB50" s="65" t="s">
        <v>212</v>
      </c>
      <c r="AC50" s="65" t="s">
        <v>212</v>
      </c>
      <c r="AD50" s="62" t="s">
        <v>83</v>
      </c>
      <c r="AE50" s="72">
        <v>99</v>
      </c>
      <c r="AF50" s="62" t="s">
        <v>83</v>
      </c>
      <c r="AG50" s="69">
        <v>75</v>
      </c>
      <c r="AH50" s="62" t="s">
        <v>83</v>
      </c>
      <c r="AI50" s="69">
        <v>2.6</v>
      </c>
      <c r="AJ50" s="62" t="s">
        <v>83</v>
      </c>
      <c r="AK50" s="62" t="s">
        <v>83</v>
      </c>
      <c r="AL50" s="62" t="s">
        <v>83</v>
      </c>
    </row>
    <row r="51" spans="1:38" ht="12.75">
      <c r="A51" s="45" t="s">
        <v>103</v>
      </c>
      <c r="B51" s="44">
        <v>107.7</v>
      </c>
      <c r="C51" s="49">
        <v>662</v>
      </c>
      <c r="D51" s="44">
        <v>4878.5</v>
      </c>
      <c r="E51" s="44">
        <v>1028.4</v>
      </c>
      <c r="F51" s="44" t="s">
        <v>83</v>
      </c>
      <c r="G51" s="44">
        <v>16.7</v>
      </c>
      <c r="H51" s="44">
        <v>2564.8</v>
      </c>
      <c r="I51" s="44">
        <v>232.3</v>
      </c>
      <c r="J51" s="53">
        <f>SUM(B51:I51)-1</f>
        <v>9489.4</v>
      </c>
      <c r="K51" s="44">
        <v>1010.8</v>
      </c>
      <c r="L51" s="44">
        <v>18.5</v>
      </c>
      <c r="M51" s="45" t="s">
        <v>103</v>
      </c>
      <c r="N51" s="44">
        <f t="shared" si="1"/>
        <v>2178.3</v>
      </c>
      <c r="O51" s="53">
        <v>3207.6</v>
      </c>
      <c r="P51" s="53">
        <f t="shared" si="3"/>
        <v>12697</v>
      </c>
      <c r="Q51" s="44">
        <v>302.1</v>
      </c>
      <c r="R51" s="44">
        <v>273.3</v>
      </c>
      <c r="S51" s="44">
        <v>3211.7</v>
      </c>
      <c r="T51" s="44">
        <v>1.2</v>
      </c>
      <c r="U51" s="44">
        <v>78.5</v>
      </c>
      <c r="V51" s="53">
        <v>4508</v>
      </c>
      <c r="W51" s="44">
        <v>349.6</v>
      </c>
      <c r="X51" s="48" t="s">
        <v>83</v>
      </c>
      <c r="Y51" s="45" t="s">
        <v>103</v>
      </c>
      <c r="Z51" s="48" t="s">
        <v>83</v>
      </c>
      <c r="AA51" s="65" t="s">
        <v>212</v>
      </c>
      <c r="AB51" s="65" t="s">
        <v>212</v>
      </c>
      <c r="AC51" s="65" t="s">
        <v>212</v>
      </c>
      <c r="AD51" s="62" t="s">
        <v>83</v>
      </c>
      <c r="AE51" s="72">
        <v>10.9</v>
      </c>
      <c r="AF51" s="62" t="s">
        <v>203</v>
      </c>
      <c r="AG51" s="69">
        <v>6</v>
      </c>
      <c r="AH51" s="62" t="s">
        <v>83</v>
      </c>
      <c r="AI51" s="69">
        <v>17</v>
      </c>
      <c r="AJ51" s="62" t="s">
        <v>203</v>
      </c>
      <c r="AK51" s="62" t="s">
        <v>83</v>
      </c>
      <c r="AL51" s="62" t="s">
        <v>203</v>
      </c>
    </row>
    <row r="52" spans="1:38" ht="12.75">
      <c r="A52" s="45" t="s">
        <v>104</v>
      </c>
      <c r="B52" s="44">
        <v>15</v>
      </c>
      <c r="C52" s="50" t="s">
        <v>83</v>
      </c>
      <c r="D52" s="44" t="s">
        <v>83</v>
      </c>
      <c r="E52" s="44">
        <v>37.9</v>
      </c>
      <c r="F52" s="44">
        <v>4.4</v>
      </c>
      <c r="G52" s="44">
        <v>2.3</v>
      </c>
      <c r="H52" s="44">
        <v>6.5</v>
      </c>
      <c r="I52" s="44">
        <v>1.2</v>
      </c>
      <c r="J52" s="53">
        <f t="shared" si="0"/>
        <v>67.3</v>
      </c>
      <c r="K52" s="44" t="s">
        <v>83</v>
      </c>
      <c r="L52" s="44" t="s">
        <v>83</v>
      </c>
      <c r="M52" s="45" t="s">
        <v>104</v>
      </c>
      <c r="N52" s="44">
        <f t="shared" si="1"/>
        <v>6.8</v>
      </c>
      <c r="O52" s="53">
        <v>6.8</v>
      </c>
      <c r="P52" s="53">
        <f t="shared" si="3"/>
        <v>74.1</v>
      </c>
      <c r="Q52" s="44" t="s">
        <v>83</v>
      </c>
      <c r="R52" s="44" t="s">
        <v>83</v>
      </c>
      <c r="S52" s="44">
        <v>5.9</v>
      </c>
      <c r="T52" s="44" t="s">
        <v>83</v>
      </c>
      <c r="U52" s="48" t="s">
        <v>83</v>
      </c>
      <c r="V52" s="53">
        <v>9.9</v>
      </c>
      <c r="W52" s="48" t="s">
        <v>83</v>
      </c>
      <c r="X52" s="48" t="s">
        <v>83</v>
      </c>
      <c r="Y52" s="45" t="s">
        <v>104</v>
      </c>
      <c r="Z52" s="48" t="s">
        <v>83</v>
      </c>
      <c r="AA52" s="65" t="s">
        <v>212</v>
      </c>
      <c r="AB52" s="65" t="s">
        <v>212</v>
      </c>
      <c r="AC52" s="65" t="s">
        <v>212</v>
      </c>
      <c r="AD52" s="62" t="s">
        <v>83</v>
      </c>
      <c r="AE52" s="44" t="s">
        <v>83</v>
      </c>
      <c r="AF52" s="62" t="s">
        <v>83</v>
      </c>
      <c r="AG52" s="69">
        <v>7.5</v>
      </c>
      <c r="AH52" s="62" t="s">
        <v>83</v>
      </c>
      <c r="AI52" s="62" t="s">
        <v>83</v>
      </c>
      <c r="AJ52" s="69">
        <v>6.5</v>
      </c>
      <c r="AK52" s="62" t="s">
        <v>83</v>
      </c>
      <c r="AL52" s="69">
        <v>0.5</v>
      </c>
    </row>
    <row r="53" spans="1:38" ht="12.75">
      <c r="A53" s="45" t="s">
        <v>105</v>
      </c>
      <c r="B53" s="44">
        <v>1931.4</v>
      </c>
      <c r="C53" s="49">
        <v>294.3</v>
      </c>
      <c r="D53" s="44">
        <v>65.5</v>
      </c>
      <c r="E53" s="44">
        <v>197.8</v>
      </c>
      <c r="F53" s="44">
        <v>95.5</v>
      </c>
      <c r="G53" s="44">
        <v>45.1</v>
      </c>
      <c r="H53" s="44" t="s">
        <v>83</v>
      </c>
      <c r="I53" s="44" t="s">
        <v>83</v>
      </c>
      <c r="J53" s="53">
        <f>SUM(B53:I53)-1</f>
        <v>2628.6000000000004</v>
      </c>
      <c r="K53" s="44">
        <v>5.9</v>
      </c>
      <c r="L53" s="44">
        <v>29.1</v>
      </c>
      <c r="M53" s="45" t="s">
        <v>105</v>
      </c>
      <c r="N53" s="44">
        <f t="shared" si="1"/>
        <v>501.5</v>
      </c>
      <c r="O53" s="53">
        <v>536.5</v>
      </c>
      <c r="P53" s="53">
        <f t="shared" si="3"/>
        <v>3165.1000000000004</v>
      </c>
      <c r="Q53" s="44">
        <v>508</v>
      </c>
      <c r="R53" s="44">
        <v>52.6</v>
      </c>
      <c r="S53" s="44" t="s">
        <v>203</v>
      </c>
      <c r="T53" s="44" t="s">
        <v>83</v>
      </c>
      <c r="U53" s="44">
        <v>5.3</v>
      </c>
      <c r="V53" s="53">
        <v>592.4</v>
      </c>
      <c r="W53" s="44">
        <v>100.3</v>
      </c>
      <c r="X53" s="48" t="s">
        <v>83</v>
      </c>
      <c r="Y53" s="45" t="s">
        <v>105</v>
      </c>
      <c r="Z53" s="48" t="s">
        <v>83</v>
      </c>
      <c r="AA53" s="65" t="s">
        <v>212</v>
      </c>
      <c r="AB53" s="65" t="s">
        <v>212</v>
      </c>
      <c r="AC53" s="65" t="s">
        <v>212</v>
      </c>
      <c r="AD53" s="69">
        <v>105.2</v>
      </c>
      <c r="AE53" s="72">
        <v>391.2</v>
      </c>
      <c r="AF53" s="69">
        <v>5</v>
      </c>
      <c r="AG53" s="69">
        <v>5.2</v>
      </c>
      <c r="AH53" s="69">
        <v>3.7</v>
      </c>
      <c r="AI53" s="69">
        <v>61.4</v>
      </c>
      <c r="AJ53" s="69">
        <v>0.7</v>
      </c>
      <c r="AK53" s="69">
        <v>374.6</v>
      </c>
      <c r="AL53" s="69">
        <v>30.5</v>
      </c>
    </row>
    <row r="54" spans="1:38" ht="12.75">
      <c r="A54" s="45" t="s">
        <v>106</v>
      </c>
      <c r="B54" s="44">
        <v>251</v>
      </c>
      <c r="C54" s="50" t="s">
        <v>83</v>
      </c>
      <c r="D54" s="44" t="s">
        <v>83</v>
      </c>
      <c r="E54" s="44">
        <v>2.5</v>
      </c>
      <c r="F54" s="44" t="s">
        <v>83</v>
      </c>
      <c r="G54" s="44" t="s">
        <v>83</v>
      </c>
      <c r="H54" s="44">
        <v>1</v>
      </c>
      <c r="I54" s="44" t="s">
        <v>83</v>
      </c>
      <c r="J54" s="53">
        <f t="shared" si="0"/>
        <v>254.5</v>
      </c>
      <c r="K54" s="44" t="s">
        <v>203</v>
      </c>
      <c r="L54" s="44">
        <v>1.2</v>
      </c>
      <c r="M54" s="45" t="s">
        <v>106</v>
      </c>
      <c r="N54" s="44">
        <f t="shared" si="1"/>
        <v>6.8999999999999995</v>
      </c>
      <c r="O54" s="53">
        <v>8.1</v>
      </c>
      <c r="P54" s="53">
        <f t="shared" si="3"/>
        <v>262.6</v>
      </c>
      <c r="Q54" s="44">
        <v>0.6</v>
      </c>
      <c r="R54" s="44">
        <v>2.1</v>
      </c>
      <c r="S54" s="44">
        <v>1.7</v>
      </c>
      <c r="T54" s="44" t="s">
        <v>83</v>
      </c>
      <c r="U54" s="48" t="s">
        <v>83</v>
      </c>
      <c r="V54" s="53">
        <v>4.4</v>
      </c>
      <c r="W54" s="44">
        <v>1.2</v>
      </c>
      <c r="X54" s="44">
        <v>0.5</v>
      </c>
      <c r="Y54" s="45" t="s">
        <v>106</v>
      </c>
      <c r="Z54" s="71">
        <v>1.1</v>
      </c>
      <c r="AA54" s="65" t="s">
        <v>212</v>
      </c>
      <c r="AB54" s="65" t="s">
        <v>212</v>
      </c>
      <c r="AC54" s="65" t="s">
        <v>212</v>
      </c>
      <c r="AD54" s="69">
        <v>5</v>
      </c>
      <c r="AE54" s="57">
        <v>0.9</v>
      </c>
      <c r="AF54" s="62" t="s">
        <v>203</v>
      </c>
      <c r="AG54" s="69">
        <v>5.4</v>
      </c>
      <c r="AH54" s="62" t="s">
        <v>83</v>
      </c>
      <c r="AI54" s="69">
        <v>1.6</v>
      </c>
      <c r="AJ54" s="69">
        <v>1.4</v>
      </c>
      <c r="AK54" s="69">
        <v>3.3</v>
      </c>
      <c r="AL54" s="69">
        <v>1.5</v>
      </c>
    </row>
    <row r="55" spans="1:38" ht="12.75">
      <c r="A55" s="45" t="s">
        <v>107</v>
      </c>
      <c r="B55" s="44">
        <v>5920.6</v>
      </c>
      <c r="C55" s="49">
        <v>231</v>
      </c>
      <c r="D55" s="44">
        <v>884</v>
      </c>
      <c r="E55" s="44">
        <v>872</v>
      </c>
      <c r="F55" s="44" t="s">
        <v>83</v>
      </c>
      <c r="G55" s="44">
        <v>17.1</v>
      </c>
      <c r="H55" s="44">
        <v>9197.6</v>
      </c>
      <c r="I55" s="44">
        <v>193</v>
      </c>
      <c r="J55" s="53">
        <f t="shared" si="0"/>
        <v>17315.300000000003</v>
      </c>
      <c r="K55" s="44">
        <v>675</v>
      </c>
      <c r="L55" s="44">
        <v>406</v>
      </c>
      <c r="M55" s="45" t="s">
        <v>107</v>
      </c>
      <c r="N55" s="44">
        <f t="shared" si="1"/>
        <v>1643.3000000000002</v>
      </c>
      <c r="O55" s="53">
        <v>2724.3</v>
      </c>
      <c r="P55" s="53">
        <f t="shared" si="3"/>
        <v>20039.600000000002</v>
      </c>
      <c r="Q55" s="44">
        <v>100</v>
      </c>
      <c r="R55" s="44">
        <v>233.8</v>
      </c>
      <c r="S55" s="44">
        <v>826.9</v>
      </c>
      <c r="T55" s="44">
        <v>51.5</v>
      </c>
      <c r="U55" s="48" t="s">
        <v>83</v>
      </c>
      <c r="V55" s="53">
        <v>1234.2</v>
      </c>
      <c r="W55" s="44">
        <v>5</v>
      </c>
      <c r="X55" s="48" t="s">
        <v>83</v>
      </c>
      <c r="Y55" s="45" t="s">
        <v>107</v>
      </c>
      <c r="Z55" s="48" t="s">
        <v>83</v>
      </c>
      <c r="AA55" s="65" t="s">
        <v>212</v>
      </c>
      <c r="AB55" s="65" t="s">
        <v>212</v>
      </c>
      <c r="AC55" s="65" t="s">
        <v>212</v>
      </c>
      <c r="AD55" s="69">
        <v>2</v>
      </c>
      <c r="AE55" s="72">
        <v>2246.5</v>
      </c>
      <c r="AF55" s="69">
        <v>23</v>
      </c>
      <c r="AG55" s="69">
        <v>469</v>
      </c>
      <c r="AH55" s="62" t="s">
        <v>83</v>
      </c>
      <c r="AI55" s="69">
        <v>15.1</v>
      </c>
      <c r="AJ55" s="69">
        <v>0.9</v>
      </c>
      <c r="AK55" s="62" t="s">
        <v>83</v>
      </c>
      <c r="AL55" s="69">
        <v>2</v>
      </c>
    </row>
    <row r="56" spans="1:38" ht="12.75">
      <c r="A56" s="45" t="s">
        <v>206</v>
      </c>
      <c r="B56" s="44">
        <v>281</v>
      </c>
      <c r="C56" s="50" t="s">
        <v>83</v>
      </c>
      <c r="D56" s="44" t="s">
        <v>83</v>
      </c>
      <c r="E56" s="44">
        <v>31</v>
      </c>
      <c r="F56" s="44">
        <v>136</v>
      </c>
      <c r="G56" s="44">
        <v>68</v>
      </c>
      <c r="H56" s="44">
        <v>391</v>
      </c>
      <c r="I56" s="44">
        <v>26</v>
      </c>
      <c r="J56" s="53">
        <f t="shared" si="0"/>
        <v>933</v>
      </c>
      <c r="K56" s="44">
        <v>1</v>
      </c>
      <c r="L56" s="57">
        <v>2</v>
      </c>
      <c r="M56" s="45" t="s">
        <v>206</v>
      </c>
      <c r="N56" s="44">
        <f t="shared" si="1"/>
        <v>50</v>
      </c>
      <c r="O56" s="53">
        <v>53</v>
      </c>
      <c r="P56" s="53">
        <f t="shared" si="3"/>
        <v>986</v>
      </c>
      <c r="Q56" s="44">
        <v>1</v>
      </c>
      <c r="R56" s="44">
        <v>2</v>
      </c>
      <c r="S56" s="44">
        <v>16</v>
      </c>
      <c r="T56" s="44" t="s">
        <v>83</v>
      </c>
      <c r="U56" s="48" t="s">
        <v>83</v>
      </c>
      <c r="V56" s="53">
        <v>28</v>
      </c>
      <c r="W56" s="48" t="s">
        <v>83</v>
      </c>
      <c r="X56" s="48" t="s">
        <v>83</v>
      </c>
      <c r="Y56" s="45" t="s">
        <v>206</v>
      </c>
      <c r="Z56" s="48" t="s">
        <v>83</v>
      </c>
      <c r="AA56" s="65" t="s">
        <v>212</v>
      </c>
      <c r="AB56" s="65" t="s">
        <v>212</v>
      </c>
      <c r="AC56" s="65" t="s">
        <v>212</v>
      </c>
      <c r="AD56" s="62" t="s">
        <v>83</v>
      </c>
      <c r="AE56" s="72">
        <v>121</v>
      </c>
      <c r="AF56" s="62" t="s">
        <v>83</v>
      </c>
      <c r="AG56" s="69">
        <v>18</v>
      </c>
      <c r="AH56" s="62" t="s">
        <v>83</v>
      </c>
      <c r="AI56" s="62" t="s">
        <v>83</v>
      </c>
      <c r="AJ56" s="69">
        <v>3</v>
      </c>
      <c r="AK56" s="62" t="s">
        <v>83</v>
      </c>
      <c r="AL56" s="62" t="s">
        <v>83</v>
      </c>
    </row>
    <row r="57" spans="1:38" ht="12.75">
      <c r="A57" s="45" t="s">
        <v>108</v>
      </c>
      <c r="B57" s="44">
        <v>5687</v>
      </c>
      <c r="C57" s="49">
        <v>1.4</v>
      </c>
      <c r="D57" s="50" t="s">
        <v>203</v>
      </c>
      <c r="E57" s="44">
        <v>85.4</v>
      </c>
      <c r="F57" s="44">
        <v>13.1</v>
      </c>
      <c r="G57" s="44">
        <v>3.3</v>
      </c>
      <c r="H57" s="44">
        <v>350.6</v>
      </c>
      <c r="I57" s="44">
        <v>2.8</v>
      </c>
      <c r="J57" s="53">
        <f t="shared" si="0"/>
        <v>6143.6</v>
      </c>
      <c r="K57" s="44">
        <v>31.2</v>
      </c>
      <c r="L57" s="44">
        <v>2</v>
      </c>
      <c r="M57" s="45" t="s">
        <v>108</v>
      </c>
      <c r="N57" s="44">
        <f t="shared" si="1"/>
        <v>185.89999999999998</v>
      </c>
      <c r="O57" s="53">
        <v>219.1</v>
      </c>
      <c r="P57" s="53">
        <f t="shared" si="3"/>
        <v>6362.700000000001</v>
      </c>
      <c r="Q57" s="44">
        <v>57.4</v>
      </c>
      <c r="R57" s="44">
        <v>200.4</v>
      </c>
      <c r="S57" s="44">
        <v>421.5</v>
      </c>
      <c r="T57" s="44">
        <v>5</v>
      </c>
      <c r="U57" s="48" t="s">
        <v>83</v>
      </c>
      <c r="V57" s="53">
        <v>703.4</v>
      </c>
      <c r="W57" s="44">
        <v>5.7</v>
      </c>
      <c r="X57" s="44">
        <v>595.9</v>
      </c>
      <c r="Y57" s="45" t="s">
        <v>108</v>
      </c>
      <c r="Z57" s="71">
        <v>9.7</v>
      </c>
      <c r="AA57" s="65" t="s">
        <v>212</v>
      </c>
      <c r="AB57" s="65" t="s">
        <v>212</v>
      </c>
      <c r="AC57" s="65" t="s">
        <v>212</v>
      </c>
      <c r="AD57" s="62" t="s">
        <v>83</v>
      </c>
      <c r="AE57" s="72">
        <v>16.6</v>
      </c>
      <c r="AF57" s="69">
        <v>12</v>
      </c>
      <c r="AG57" s="69">
        <v>407.9</v>
      </c>
      <c r="AH57" s="62" t="s">
        <v>83</v>
      </c>
      <c r="AI57" s="69">
        <v>52.2</v>
      </c>
      <c r="AJ57" s="69">
        <v>9.8</v>
      </c>
      <c r="AK57" s="69">
        <v>25.1</v>
      </c>
      <c r="AL57" s="69">
        <v>13.7</v>
      </c>
    </row>
    <row r="58" spans="1:38" ht="12.75">
      <c r="A58" s="73"/>
      <c r="B58" s="44"/>
      <c r="C58" s="49"/>
      <c r="D58" s="44"/>
      <c r="E58" s="44"/>
      <c r="F58" s="44"/>
      <c r="G58" s="62"/>
      <c r="H58" s="44"/>
      <c r="I58" s="44"/>
      <c r="J58" s="44"/>
      <c r="K58" s="44"/>
      <c r="L58" s="44"/>
      <c r="N58" s="44"/>
      <c r="O58" s="53" t="s">
        <v>3</v>
      </c>
      <c r="P58" s="53"/>
      <c r="Q58" s="62"/>
      <c r="R58" s="62"/>
      <c r="S58" s="62" t="s">
        <v>3</v>
      </c>
      <c r="T58" s="62"/>
      <c r="U58" s="64"/>
      <c r="V58" s="53"/>
      <c r="W58" s="62"/>
      <c r="X58" s="62"/>
      <c r="Z58" s="68"/>
      <c r="AA58" s="74"/>
      <c r="AB58" s="68"/>
      <c r="AC58" s="41" t="s">
        <v>3</v>
      </c>
      <c r="AD58" s="41" t="s">
        <v>3</v>
      </c>
      <c r="AE58" s="68"/>
      <c r="AF58" s="64" t="s">
        <v>3</v>
      </c>
      <c r="AG58" s="65"/>
      <c r="AH58" s="65"/>
      <c r="AI58" s="65"/>
      <c r="AJ58" s="65"/>
      <c r="AK58" s="65"/>
      <c r="AL58" s="65"/>
    </row>
    <row r="59" spans="1:38" ht="12.75">
      <c r="A59" s="24" t="s">
        <v>109</v>
      </c>
      <c r="B59" s="44"/>
      <c r="C59" s="49"/>
      <c r="D59" s="44"/>
      <c r="E59" s="44"/>
      <c r="F59" s="44"/>
      <c r="G59" s="62"/>
      <c r="H59" s="44"/>
      <c r="I59" s="44"/>
      <c r="J59" s="44"/>
      <c r="K59" s="44"/>
      <c r="L59" s="44"/>
      <c r="M59" s="24" t="s">
        <v>109</v>
      </c>
      <c r="N59" s="44"/>
      <c r="O59" s="53" t="s">
        <v>3</v>
      </c>
      <c r="P59" s="53"/>
      <c r="Q59" s="62"/>
      <c r="R59" s="62"/>
      <c r="S59" s="62"/>
      <c r="T59" s="62"/>
      <c r="U59" s="64"/>
      <c r="V59" s="53"/>
      <c r="W59" s="62"/>
      <c r="X59" s="62"/>
      <c r="Y59" s="24" t="s">
        <v>109</v>
      </c>
      <c r="Z59" s="68"/>
      <c r="AA59" s="74"/>
      <c r="AB59" s="68"/>
      <c r="AC59" s="41" t="s">
        <v>3</v>
      </c>
      <c r="AD59" s="41" t="s">
        <v>3</v>
      </c>
      <c r="AE59" s="68"/>
      <c r="AF59" s="54"/>
      <c r="AG59" s="68"/>
      <c r="AH59" s="54"/>
      <c r="AI59" s="54"/>
      <c r="AJ59" s="54"/>
      <c r="AK59" s="54"/>
      <c r="AL59" s="54"/>
    </row>
    <row r="60" spans="1:38" ht="12.75">
      <c r="A60" s="45" t="s">
        <v>110</v>
      </c>
      <c r="B60" s="44">
        <v>10.6</v>
      </c>
      <c r="C60" s="50" t="s">
        <v>83</v>
      </c>
      <c r="D60" s="44" t="s">
        <v>83</v>
      </c>
      <c r="E60" s="44" t="s">
        <v>190</v>
      </c>
      <c r="F60" s="44" t="s">
        <v>83</v>
      </c>
      <c r="G60" s="44" t="s">
        <v>83</v>
      </c>
      <c r="H60" s="44" t="s">
        <v>83</v>
      </c>
      <c r="I60" s="44" t="s">
        <v>83</v>
      </c>
      <c r="J60" s="53">
        <f>SUM(B60:I60)</f>
        <v>10.6</v>
      </c>
      <c r="K60" s="44" t="s">
        <v>83</v>
      </c>
      <c r="L60" s="44" t="s">
        <v>203</v>
      </c>
      <c r="M60" s="45" t="s">
        <v>110</v>
      </c>
      <c r="N60" s="44">
        <f t="shared" si="1"/>
        <v>1</v>
      </c>
      <c r="O60" s="53">
        <v>1</v>
      </c>
      <c r="P60" s="53">
        <f>O60+J60</f>
        <v>11.6</v>
      </c>
      <c r="Q60" s="44" t="s">
        <v>83</v>
      </c>
      <c r="R60" s="44" t="s">
        <v>83</v>
      </c>
      <c r="S60" s="44" t="s">
        <v>83</v>
      </c>
      <c r="T60" s="44" t="s">
        <v>83</v>
      </c>
      <c r="U60" s="48" t="s">
        <v>83</v>
      </c>
      <c r="V60" s="47" t="s">
        <v>83</v>
      </c>
      <c r="W60" s="44" t="s">
        <v>83</v>
      </c>
      <c r="X60" s="44" t="s">
        <v>83</v>
      </c>
      <c r="Y60" s="45" t="s">
        <v>110</v>
      </c>
      <c r="Z60" s="49" t="s">
        <v>83</v>
      </c>
      <c r="AA60" s="65" t="s">
        <v>212</v>
      </c>
      <c r="AB60" s="65" t="s">
        <v>212</v>
      </c>
      <c r="AC60" s="65" t="s">
        <v>212</v>
      </c>
      <c r="AD60" s="65">
        <v>2</v>
      </c>
      <c r="AE60" s="44" t="s">
        <v>190</v>
      </c>
      <c r="AF60" s="64" t="s">
        <v>83</v>
      </c>
      <c r="AG60" s="64" t="s">
        <v>83</v>
      </c>
      <c r="AH60" s="65">
        <v>1</v>
      </c>
      <c r="AI60" s="64" t="s">
        <v>203</v>
      </c>
      <c r="AJ60" s="64" t="s">
        <v>203</v>
      </c>
      <c r="AK60" s="65">
        <v>21</v>
      </c>
      <c r="AL60" s="64" t="s">
        <v>203</v>
      </c>
    </row>
    <row r="61" spans="1:38" ht="12.75">
      <c r="A61" s="45" t="s">
        <v>111</v>
      </c>
      <c r="B61" s="44" t="s">
        <v>83</v>
      </c>
      <c r="C61" s="49" t="s">
        <v>83</v>
      </c>
      <c r="D61" s="44" t="s">
        <v>83</v>
      </c>
      <c r="E61" s="44" t="s">
        <v>83</v>
      </c>
      <c r="F61" s="44" t="s">
        <v>83</v>
      </c>
      <c r="G61" s="44" t="s">
        <v>83</v>
      </c>
      <c r="H61" s="44" t="s">
        <v>83</v>
      </c>
      <c r="I61" s="44" t="s">
        <v>83</v>
      </c>
      <c r="J61" s="44" t="s">
        <v>83</v>
      </c>
      <c r="K61" s="44" t="s">
        <v>83</v>
      </c>
      <c r="L61" s="44" t="s">
        <v>83</v>
      </c>
      <c r="M61" s="45" t="s">
        <v>111</v>
      </c>
      <c r="N61" s="44" t="s">
        <v>83</v>
      </c>
      <c r="O61" s="53" t="s">
        <v>83</v>
      </c>
      <c r="P61" s="53" t="s">
        <v>187</v>
      </c>
      <c r="Q61" s="44" t="s">
        <v>83</v>
      </c>
      <c r="R61" s="44" t="s">
        <v>83</v>
      </c>
      <c r="S61" s="44" t="s">
        <v>83</v>
      </c>
      <c r="T61" s="44" t="s">
        <v>83</v>
      </c>
      <c r="U61" s="48" t="s">
        <v>83</v>
      </c>
      <c r="V61" s="47" t="s">
        <v>83</v>
      </c>
      <c r="W61" s="44" t="s">
        <v>83</v>
      </c>
      <c r="X61" s="44" t="s">
        <v>83</v>
      </c>
      <c r="Y61" s="45" t="s">
        <v>111</v>
      </c>
      <c r="Z61" s="49" t="s">
        <v>83</v>
      </c>
      <c r="AA61" s="65" t="s">
        <v>212</v>
      </c>
      <c r="AB61" s="65" t="s">
        <v>212</v>
      </c>
      <c r="AC61" s="65" t="s">
        <v>212</v>
      </c>
      <c r="AD61" s="64" t="s">
        <v>83</v>
      </c>
      <c r="AE61" s="49" t="s">
        <v>83</v>
      </c>
      <c r="AF61" s="64" t="s">
        <v>83</v>
      </c>
      <c r="AG61" s="64" t="s">
        <v>83</v>
      </c>
      <c r="AH61" s="64" t="s">
        <v>83</v>
      </c>
      <c r="AI61" s="64" t="s">
        <v>83</v>
      </c>
      <c r="AJ61" s="64" t="s">
        <v>83</v>
      </c>
      <c r="AK61" s="64" t="s">
        <v>83</v>
      </c>
      <c r="AL61" s="64" t="s">
        <v>83</v>
      </c>
    </row>
    <row r="62" spans="1:38" ht="12.75">
      <c r="A62" s="45" t="s">
        <v>112</v>
      </c>
      <c r="B62" s="44">
        <v>13.5</v>
      </c>
      <c r="C62" s="49">
        <v>1</v>
      </c>
      <c r="D62" s="44" t="s">
        <v>83</v>
      </c>
      <c r="E62" s="44" t="s">
        <v>83</v>
      </c>
      <c r="F62" s="44">
        <v>1.5</v>
      </c>
      <c r="G62" s="44" t="s">
        <v>190</v>
      </c>
      <c r="H62" s="44">
        <v>0.5</v>
      </c>
      <c r="I62" s="44" t="s">
        <v>83</v>
      </c>
      <c r="J62" s="53">
        <f>SUM(B62:I62)</f>
        <v>16.5</v>
      </c>
      <c r="K62" s="44" t="s">
        <v>190</v>
      </c>
      <c r="L62" s="44">
        <v>1.6</v>
      </c>
      <c r="M62" s="45" t="s">
        <v>112</v>
      </c>
      <c r="N62" s="44">
        <f t="shared" si="1"/>
        <v>5.4</v>
      </c>
      <c r="O62" s="53">
        <v>7</v>
      </c>
      <c r="P62" s="53">
        <f>O62+J62-1</f>
        <v>22.5</v>
      </c>
      <c r="Q62" s="44" t="s">
        <v>83</v>
      </c>
      <c r="R62" s="44" t="s">
        <v>83</v>
      </c>
      <c r="S62" s="44" t="s">
        <v>83</v>
      </c>
      <c r="T62" s="44" t="s">
        <v>83</v>
      </c>
      <c r="U62" s="48" t="s">
        <v>83</v>
      </c>
      <c r="V62" s="53" t="s">
        <v>190</v>
      </c>
      <c r="W62" s="44" t="s">
        <v>83</v>
      </c>
      <c r="X62" s="44" t="s">
        <v>83</v>
      </c>
      <c r="Y62" s="45" t="s">
        <v>112</v>
      </c>
      <c r="Z62" s="49" t="s">
        <v>83</v>
      </c>
      <c r="AA62" s="65" t="s">
        <v>212</v>
      </c>
      <c r="AB62" s="65" t="s">
        <v>212</v>
      </c>
      <c r="AC62" s="65" t="s">
        <v>212</v>
      </c>
      <c r="AD62" s="64" t="s">
        <v>83</v>
      </c>
      <c r="AE62" s="49" t="s">
        <v>83</v>
      </c>
      <c r="AF62" s="64" t="s">
        <v>83</v>
      </c>
      <c r="AG62" s="64" t="s">
        <v>83</v>
      </c>
      <c r="AH62" s="64" t="s">
        <v>83</v>
      </c>
      <c r="AI62" s="64" t="s">
        <v>83</v>
      </c>
      <c r="AJ62" s="64" t="s">
        <v>83</v>
      </c>
      <c r="AK62" s="64" t="s">
        <v>83</v>
      </c>
      <c r="AL62" s="64" t="s">
        <v>83</v>
      </c>
    </row>
    <row r="63" spans="1:38" ht="12.75">
      <c r="A63" s="45" t="s">
        <v>113</v>
      </c>
      <c r="B63" s="44">
        <v>1.8</v>
      </c>
      <c r="C63" s="50" t="s">
        <v>83</v>
      </c>
      <c r="D63" s="44" t="s">
        <v>83</v>
      </c>
      <c r="E63" s="44" t="s">
        <v>83</v>
      </c>
      <c r="F63" s="44" t="s">
        <v>83</v>
      </c>
      <c r="G63" s="44" t="s">
        <v>83</v>
      </c>
      <c r="H63" s="44" t="s">
        <v>83</v>
      </c>
      <c r="I63" s="44" t="s">
        <v>83</v>
      </c>
      <c r="J63" s="53">
        <f>SUM(B63:I63)</f>
        <v>1.8</v>
      </c>
      <c r="K63" s="44" t="s">
        <v>83</v>
      </c>
      <c r="L63" s="44" t="s">
        <v>83</v>
      </c>
      <c r="M63" s="45" t="s">
        <v>114</v>
      </c>
      <c r="N63" s="44">
        <f t="shared" si="1"/>
        <v>1.3</v>
      </c>
      <c r="O63" s="53">
        <v>1.3</v>
      </c>
      <c r="P63" s="53">
        <f>O63+J63</f>
        <v>3.1</v>
      </c>
      <c r="Q63" s="44" t="s">
        <v>83</v>
      </c>
      <c r="R63" s="44" t="s">
        <v>83</v>
      </c>
      <c r="S63" s="44" t="s">
        <v>83</v>
      </c>
      <c r="T63" s="44" t="s">
        <v>83</v>
      </c>
      <c r="U63" s="48" t="s">
        <v>83</v>
      </c>
      <c r="V63" s="47" t="s">
        <v>83</v>
      </c>
      <c r="W63" s="44" t="s">
        <v>83</v>
      </c>
      <c r="X63" s="44" t="s">
        <v>83</v>
      </c>
      <c r="Y63" s="45" t="s">
        <v>113</v>
      </c>
      <c r="Z63" s="49" t="s">
        <v>83</v>
      </c>
      <c r="AA63" s="65" t="s">
        <v>212</v>
      </c>
      <c r="AB63" s="65" t="s">
        <v>212</v>
      </c>
      <c r="AC63" s="65" t="s">
        <v>212</v>
      </c>
      <c r="AD63" s="64" t="s">
        <v>83</v>
      </c>
      <c r="AE63" s="49" t="s">
        <v>83</v>
      </c>
      <c r="AF63" s="64" t="s">
        <v>83</v>
      </c>
      <c r="AG63" s="64" t="s">
        <v>83</v>
      </c>
      <c r="AH63" s="64" t="s">
        <v>83</v>
      </c>
      <c r="AI63" s="64" t="s">
        <v>83</v>
      </c>
      <c r="AJ63" s="64" t="s">
        <v>83</v>
      </c>
      <c r="AK63" s="64" t="s">
        <v>83</v>
      </c>
      <c r="AL63" s="64" t="s">
        <v>83</v>
      </c>
    </row>
    <row r="64" spans="1:38" ht="12.75">
      <c r="A64" s="45" t="s">
        <v>115</v>
      </c>
      <c r="B64" s="44">
        <v>7</v>
      </c>
      <c r="C64" s="49">
        <v>9</v>
      </c>
      <c r="D64" s="44">
        <v>2.3</v>
      </c>
      <c r="E64" s="44" t="s">
        <v>190</v>
      </c>
      <c r="F64" s="44" t="s">
        <v>83</v>
      </c>
      <c r="G64" s="44" t="s">
        <v>83</v>
      </c>
      <c r="H64" s="44">
        <v>18</v>
      </c>
      <c r="I64" s="44" t="s">
        <v>190</v>
      </c>
      <c r="J64" s="53">
        <f>SUM(B64:I64)</f>
        <v>36.3</v>
      </c>
      <c r="K64" s="44" t="s">
        <v>83</v>
      </c>
      <c r="L64" s="44" t="s">
        <v>190</v>
      </c>
      <c r="M64" s="45" t="s">
        <v>115</v>
      </c>
      <c r="N64" s="44" t="s">
        <v>83</v>
      </c>
      <c r="O64" s="53" t="s">
        <v>203</v>
      </c>
      <c r="P64" s="53">
        <f>O64+J64-1</f>
        <v>35.3</v>
      </c>
      <c r="Q64" s="44" t="s">
        <v>83</v>
      </c>
      <c r="R64" s="44" t="s">
        <v>83</v>
      </c>
      <c r="S64" s="44" t="s">
        <v>203</v>
      </c>
      <c r="T64" s="44" t="s">
        <v>83</v>
      </c>
      <c r="U64" s="48" t="s">
        <v>83</v>
      </c>
      <c r="V64" s="53" t="s">
        <v>203</v>
      </c>
      <c r="W64" s="44" t="s">
        <v>83</v>
      </c>
      <c r="X64" s="44" t="s">
        <v>83</v>
      </c>
      <c r="Y64" s="45" t="s">
        <v>115</v>
      </c>
      <c r="Z64" s="49" t="s">
        <v>83</v>
      </c>
      <c r="AA64" s="65" t="s">
        <v>212</v>
      </c>
      <c r="AB64" s="65" t="s">
        <v>212</v>
      </c>
      <c r="AC64" s="65" t="s">
        <v>212</v>
      </c>
      <c r="AD64" s="64" t="s">
        <v>83</v>
      </c>
      <c r="AE64" s="49" t="s">
        <v>83</v>
      </c>
      <c r="AF64" s="64" t="s">
        <v>83</v>
      </c>
      <c r="AG64" s="64">
        <v>1</v>
      </c>
      <c r="AH64" s="64" t="s">
        <v>83</v>
      </c>
      <c r="AI64" s="64" t="s">
        <v>83</v>
      </c>
      <c r="AJ64" s="64" t="s">
        <v>83</v>
      </c>
      <c r="AK64" s="64" t="s">
        <v>83</v>
      </c>
      <c r="AL64" s="64" t="s">
        <v>83</v>
      </c>
    </row>
    <row r="65" spans="1:38" ht="12.75">
      <c r="A65" s="45" t="s">
        <v>116</v>
      </c>
      <c r="B65" s="44" t="s">
        <v>83</v>
      </c>
      <c r="C65" s="49" t="s">
        <v>83</v>
      </c>
      <c r="D65" s="44" t="s">
        <v>83</v>
      </c>
      <c r="E65" s="44" t="s">
        <v>83</v>
      </c>
      <c r="F65" s="44" t="s">
        <v>83</v>
      </c>
      <c r="G65" s="44" t="s">
        <v>83</v>
      </c>
      <c r="H65" s="44" t="s">
        <v>83</v>
      </c>
      <c r="I65" s="44" t="s">
        <v>83</v>
      </c>
      <c r="J65" s="44" t="s">
        <v>83</v>
      </c>
      <c r="K65" s="44" t="s">
        <v>83</v>
      </c>
      <c r="L65" s="44" t="s">
        <v>83</v>
      </c>
      <c r="M65" s="45" t="s">
        <v>116</v>
      </c>
      <c r="N65" s="44" t="s">
        <v>83</v>
      </c>
      <c r="O65" s="53" t="s">
        <v>83</v>
      </c>
      <c r="P65" s="53" t="s">
        <v>187</v>
      </c>
      <c r="Q65" s="44" t="s">
        <v>83</v>
      </c>
      <c r="R65" s="44" t="s">
        <v>83</v>
      </c>
      <c r="S65" s="48" t="s">
        <v>83</v>
      </c>
      <c r="T65" s="44" t="s">
        <v>83</v>
      </c>
      <c r="U65" s="48" t="s">
        <v>83</v>
      </c>
      <c r="V65" s="47" t="s">
        <v>83</v>
      </c>
      <c r="W65" s="44" t="s">
        <v>83</v>
      </c>
      <c r="X65" s="44" t="s">
        <v>83</v>
      </c>
      <c r="Y65" s="45" t="s">
        <v>116</v>
      </c>
      <c r="Z65" s="49" t="s">
        <v>83</v>
      </c>
      <c r="AA65" s="65" t="s">
        <v>212</v>
      </c>
      <c r="AB65" s="65" t="s">
        <v>212</v>
      </c>
      <c r="AC65" s="65" t="s">
        <v>212</v>
      </c>
      <c r="AD65" s="64" t="s">
        <v>203</v>
      </c>
      <c r="AE65" s="49" t="s">
        <v>83</v>
      </c>
      <c r="AF65" s="64" t="s">
        <v>83</v>
      </c>
      <c r="AG65" s="64" t="s">
        <v>83</v>
      </c>
      <c r="AH65" s="64" t="s">
        <v>83</v>
      </c>
      <c r="AI65" s="64" t="s">
        <v>83</v>
      </c>
      <c r="AJ65" s="64" t="s">
        <v>83</v>
      </c>
      <c r="AK65" s="65">
        <v>3</v>
      </c>
      <c r="AL65" s="64" t="s">
        <v>83</v>
      </c>
    </row>
    <row r="66" spans="1:38" ht="12.75">
      <c r="A66" s="16" t="s">
        <v>117</v>
      </c>
      <c r="B66" s="75">
        <v>24</v>
      </c>
      <c r="C66" s="76" t="s">
        <v>203</v>
      </c>
      <c r="D66" s="75" t="s">
        <v>190</v>
      </c>
      <c r="E66" s="75" t="s">
        <v>83</v>
      </c>
      <c r="F66" s="75" t="s">
        <v>190</v>
      </c>
      <c r="G66" s="75" t="s">
        <v>83</v>
      </c>
      <c r="H66" s="75" t="s">
        <v>83</v>
      </c>
      <c r="I66" s="75" t="s">
        <v>83</v>
      </c>
      <c r="J66" s="77">
        <f>SUM(B66:I66)+1</f>
        <v>25</v>
      </c>
      <c r="K66" s="75" t="s">
        <v>83</v>
      </c>
      <c r="L66" s="75" t="s">
        <v>83</v>
      </c>
      <c r="M66" s="16" t="s">
        <v>117</v>
      </c>
      <c r="N66" s="75">
        <f t="shared" si="1"/>
        <v>4</v>
      </c>
      <c r="O66" s="77">
        <v>4</v>
      </c>
      <c r="P66" s="77">
        <f>O66+J66-1</f>
        <v>28</v>
      </c>
      <c r="Q66" s="75">
        <v>2</v>
      </c>
      <c r="R66" s="75" t="s">
        <v>190</v>
      </c>
      <c r="S66" s="78" t="s">
        <v>83</v>
      </c>
      <c r="T66" s="78" t="s">
        <v>83</v>
      </c>
      <c r="U66" s="78" t="s">
        <v>83</v>
      </c>
      <c r="V66" s="77">
        <v>2</v>
      </c>
      <c r="W66" s="75" t="s">
        <v>190</v>
      </c>
      <c r="X66" s="75" t="s">
        <v>83</v>
      </c>
      <c r="Y66" s="16" t="s">
        <v>117</v>
      </c>
      <c r="Z66" s="79" t="s">
        <v>83</v>
      </c>
      <c r="AA66" s="65" t="s">
        <v>212</v>
      </c>
      <c r="AB66" s="65" t="s">
        <v>212</v>
      </c>
      <c r="AC66" s="65" t="s">
        <v>212</v>
      </c>
      <c r="AD66" s="64" t="s">
        <v>203</v>
      </c>
      <c r="AE66" s="80">
        <v>2.4</v>
      </c>
      <c r="AF66" s="64" t="s">
        <v>83</v>
      </c>
      <c r="AG66" s="64" t="s">
        <v>83</v>
      </c>
      <c r="AH66" s="64" t="s">
        <v>83</v>
      </c>
      <c r="AI66" s="64" t="s">
        <v>83</v>
      </c>
      <c r="AJ66" s="64" t="s">
        <v>83</v>
      </c>
      <c r="AK66" s="65">
        <v>2</v>
      </c>
      <c r="AL66" s="64" t="s">
        <v>83</v>
      </c>
    </row>
    <row r="67" spans="1:38" ht="12.75">
      <c r="A67" s="45" t="s">
        <v>191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45"/>
      <c r="N67" s="71"/>
      <c r="P67" s="71"/>
      <c r="Y67" s="61" t="s">
        <v>215</v>
      </c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</row>
    <row r="68" spans="1:38" ht="12.75">
      <c r="A68" s="45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45" t="s">
        <v>118</v>
      </c>
      <c r="N68" s="71"/>
      <c r="P68" s="71"/>
      <c r="Y68" s="131" t="s">
        <v>224</v>
      </c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</row>
    <row r="69" spans="1:38" ht="12.75">
      <c r="A69" s="45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45" t="s">
        <v>119</v>
      </c>
      <c r="N69" s="71"/>
      <c r="P69" s="71"/>
      <c r="Y69" s="131" t="s">
        <v>223</v>
      </c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</row>
    <row r="70" spans="1:38" ht="12.75">
      <c r="A70" s="45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45" t="s">
        <v>191</v>
      </c>
      <c r="N70" s="71"/>
      <c r="P70" s="71"/>
      <c r="Y70" s="131" t="s">
        <v>222</v>
      </c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</row>
    <row r="71" spans="1:25" ht="12.75">
      <c r="A71" s="82" t="s">
        <v>3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Y71" s="45" t="s">
        <v>214</v>
      </c>
    </row>
    <row r="72" spans="1:25" ht="12.75">
      <c r="A72" s="4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Y72" s="83"/>
    </row>
    <row r="73" spans="1:24" ht="12.75">
      <c r="A73" s="133" t="s">
        <v>239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45" t="s">
        <v>240</v>
      </c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</row>
    <row r="74" spans="1:3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109" t="s">
        <v>170</v>
      </c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3" t="s">
        <v>241</v>
      </c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</row>
    <row r="75" spans="1:24" ht="15.75">
      <c r="A75" s="135" t="s">
        <v>166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38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37" t="s">
        <v>231</v>
      </c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5" t="s">
        <v>165</v>
      </c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</row>
    <row r="77" spans="1:38" ht="15.75">
      <c r="A77" s="137" t="s">
        <v>230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84" t="s">
        <v>171</v>
      </c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4.25">
      <c r="A78" s="139" t="s">
        <v>120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6"/>
      <c r="N78" s="14"/>
      <c r="O78" s="14"/>
      <c r="P78" s="14"/>
      <c r="Q78" s="14"/>
      <c r="R78" s="14"/>
      <c r="S78" s="14"/>
      <c r="T78" s="14"/>
      <c r="U78" s="14"/>
      <c r="V78" s="14"/>
      <c r="W78" s="39"/>
      <c r="X78" s="39"/>
      <c r="Y78" s="137" t="s">
        <v>232</v>
      </c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</row>
    <row r="79" spans="1:38" ht="12.75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2"/>
      <c r="L79" s="12"/>
      <c r="M79" s="19"/>
      <c r="N79" s="155" t="s">
        <v>192</v>
      </c>
      <c r="O79" s="156"/>
      <c r="P79" s="10" t="s">
        <v>2</v>
      </c>
      <c r="Q79" s="27" t="s">
        <v>121</v>
      </c>
      <c r="R79" s="28"/>
      <c r="S79" s="28"/>
      <c r="T79" s="28"/>
      <c r="U79" s="28"/>
      <c r="V79" s="28"/>
      <c r="W79" s="10" t="s">
        <v>14</v>
      </c>
      <c r="X79" s="26" t="s">
        <v>15</v>
      </c>
      <c r="Y79" s="139" t="s">
        <v>173</v>
      </c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</row>
    <row r="80" spans="1:38" ht="12.75">
      <c r="A80" s="25"/>
      <c r="B80" s="155" t="s">
        <v>5</v>
      </c>
      <c r="C80" s="156"/>
      <c r="D80" s="156"/>
      <c r="E80" s="156"/>
      <c r="F80" s="156"/>
      <c r="G80" s="156"/>
      <c r="H80" s="156"/>
      <c r="I80" s="156"/>
      <c r="J80" s="26" t="s">
        <v>2</v>
      </c>
      <c r="K80" s="27" t="s">
        <v>6</v>
      </c>
      <c r="L80" s="28"/>
      <c r="M80" s="24" t="s">
        <v>7</v>
      </c>
      <c r="N80" s="162"/>
      <c r="O80" s="162"/>
      <c r="P80" s="10" t="s">
        <v>4</v>
      </c>
      <c r="Q80" s="85"/>
      <c r="R80" s="86"/>
      <c r="S80" s="31"/>
      <c r="T80" s="87"/>
      <c r="U80" s="31"/>
      <c r="V80" s="34"/>
      <c r="W80" s="11" t="s">
        <v>199</v>
      </c>
      <c r="X80" s="25" t="s">
        <v>200</v>
      </c>
      <c r="Y80" s="16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79"/>
    </row>
    <row r="81" spans="1:38" ht="12.75">
      <c r="A81" s="26" t="s">
        <v>7</v>
      </c>
      <c r="B81" s="12"/>
      <c r="C81" s="13"/>
      <c r="D81" s="13"/>
      <c r="E81" s="13"/>
      <c r="F81" s="13"/>
      <c r="G81" s="13"/>
      <c r="H81" s="13"/>
      <c r="I81" s="13"/>
      <c r="J81" s="26" t="s">
        <v>18</v>
      </c>
      <c r="K81" s="12"/>
      <c r="L81" s="13"/>
      <c r="M81" s="24" t="s">
        <v>19</v>
      </c>
      <c r="N81" s="10" t="s">
        <v>20</v>
      </c>
      <c r="O81" s="10" t="s">
        <v>2</v>
      </c>
      <c r="P81" s="10" t="s">
        <v>8</v>
      </c>
      <c r="Q81" s="10" t="s">
        <v>9</v>
      </c>
      <c r="R81" s="10" t="s">
        <v>122</v>
      </c>
      <c r="S81" s="10" t="s">
        <v>11</v>
      </c>
      <c r="T81" s="10" t="s">
        <v>12</v>
      </c>
      <c r="U81" s="10" t="s">
        <v>123</v>
      </c>
      <c r="V81" s="10" t="s">
        <v>2</v>
      </c>
      <c r="W81" s="23" t="s">
        <v>201</v>
      </c>
      <c r="X81" s="17" t="s">
        <v>201</v>
      </c>
      <c r="Y81" s="24" t="s">
        <v>7</v>
      </c>
      <c r="Z81" s="26" t="s">
        <v>26</v>
      </c>
      <c r="AA81" s="10" t="s">
        <v>27</v>
      </c>
      <c r="AB81" s="10" t="s">
        <v>28</v>
      </c>
      <c r="AC81" s="10" t="s">
        <v>16</v>
      </c>
      <c r="AD81" s="10" t="s">
        <v>124</v>
      </c>
      <c r="AE81" s="10" t="s">
        <v>31</v>
      </c>
      <c r="AF81" s="10" t="s">
        <v>125</v>
      </c>
      <c r="AG81" s="10" t="s">
        <v>126</v>
      </c>
      <c r="AH81" s="10" t="s">
        <v>34</v>
      </c>
      <c r="AI81" s="10" t="s">
        <v>35</v>
      </c>
      <c r="AJ81" s="10" t="s">
        <v>36</v>
      </c>
      <c r="AK81" s="10" t="s">
        <v>127</v>
      </c>
      <c r="AL81" s="10" t="s">
        <v>128</v>
      </c>
    </row>
    <row r="82" spans="1:38" ht="12.75">
      <c r="A82" s="26" t="s">
        <v>19</v>
      </c>
      <c r="B82" s="10" t="s">
        <v>39</v>
      </c>
      <c r="C82" s="10" t="s">
        <v>40</v>
      </c>
      <c r="D82" s="10" t="s">
        <v>41</v>
      </c>
      <c r="E82" s="10" t="s">
        <v>42</v>
      </c>
      <c r="F82" s="10" t="s">
        <v>43</v>
      </c>
      <c r="G82" s="10" t="s">
        <v>44</v>
      </c>
      <c r="H82" s="10" t="s">
        <v>45</v>
      </c>
      <c r="I82" s="10" t="s">
        <v>46</v>
      </c>
      <c r="J82" s="10" t="s">
        <v>47</v>
      </c>
      <c r="K82" s="10" t="s">
        <v>48</v>
      </c>
      <c r="L82" s="26" t="s">
        <v>49</v>
      </c>
      <c r="N82" s="10" t="s">
        <v>129</v>
      </c>
      <c r="O82" s="10" t="s">
        <v>129</v>
      </c>
      <c r="P82" s="10" t="s">
        <v>47</v>
      </c>
      <c r="Q82" s="10" t="s">
        <v>130</v>
      </c>
      <c r="R82" s="10" t="s">
        <v>131</v>
      </c>
      <c r="S82" s="10" t="s">
        <v>23</v>
      </c>
      <c r="T82" s="88"/>
      <c r="U82" s="10" t="s">
        <v>24</v>
      </c>
      <c r="V82" s="10" t="s">
        <v>172</v>
      </c>
      <c r="W82" s="89" t="s">
        <v>53</v>
      </c>
      <c r="X82" s="89" t="s">
        <v>53</v>
      </c>
      <c r="Y82" s="24" t="s">
        <v>19</v>
      </c>
      <c r="Z82" s="81" t="s">
        <v>194</v>
      </c>
      <c r="AA82" s="10" t="s">
        <v>3</v>
      </c>
      <c r="AB82" s="19"/>
      <c r="AC82" s="10" t="s">
        <v>29</v>
      </c>
      <c r="AD82" s="10" t="s">
        <v>132</v>
      </c>
      <c r="AE82" s="10" t="s">
        <v>55</v>
      </c>
      <c r="AF82" s="10" t="s">
        <v>133</v>
      </c>
      <c r="AG82" s="24" t="s">
        <v>3</v>
      </c>
      <c r="AH82" s="10" t="s">
        <v>134</v>
      </c>
      <c r="AI82" s="10" t="s">
        <v>57</v>
      </c>
      <c r="AJ82" s="10" t="s">
        <v>58</v>
      </c>
      <c r="AK82" s="10" t="s">
        <v>21</v>
      </c>
      <c r="AL82" s="10" t="s">
        <v>135</v>
      </c>
    </row>
    <row r="83" spans="1:38" ht="12.75">
      <c r="A83" s="14"/>
      <c r="B83" s="90"/>
      <c r="C83" s="90"/>
      <c r="D83" s="90"/>
      <c r="E83" s="90"/>
      <c r="F83" s="90"/>
      <c r="G83" s="30" t="s">
        <v>60</v>
      </c>
      <c r="H83" s="90"/>
      <c r="I83" s="90"/>
      <c r="J83" s="30" t="s">
        <v>61</v>
      </c>
      <c r="K83" s="90"/>
      <c r="L83" s="13"/>
      <c r="M83" s="31"/>
      <c r="N83" s="31"/>
      <c r="O83" s="31"/>
      <c r="P83" s="37" t="s">
        <v>198</v>
      </c>
      <c r="Q83" s="31"/>
      <c r="R83" s="86"/>
      <c r="S83" s="30" t="s">
        <v>51</v>
      </c>
      <c r="T83" s="87"/>
      <c r="U83" s="31"/>
      <c r="V83" s="91" t="s">
        <v>185</v>
      </c>
      <c r="W83" s="14"/>
      <c r="X83" s="14"/>
      <c r="Y83" s="14"/>
      <c r="Z83" s="92" t="s">
        <v>195</v>
      </c>
      <c r="AA83" s="85" t="s">
        <v>3</v>
      </c>
      <c r="AB83" s="85" t="s">
        <v>3</v>
      </c>
      <c r="AC83" s="85" t="s">
        <v>3</v>
      </c>
      <c r="AD83" s="31"/>
      <c r="AE83" s="85" t="s">
        <v>3</v>
      </c>
      <c r="AF83" s="31"/>
      <c r="AG83" s="31"/>
      <c r="AH83" s="85" t="s">
        <v>3</v>
      </c>
      <c r="AI83" s="30" t="s">
        <v>58</v>
      </c>
      <c r="AJ83" s="31"/>
      <c r="AK83" s="30" t="s">
        <v>136</v>
      </c>
      <c r="AL83" s="31"/>
    </row>
    <row r="84" spans="1:38" ht="12.75">
      <c r="A84" s="26" t="s">
        <v>75</v>
      </c>
      <c r="B84" s="10" t="s">
        <v>64</v>
      </c>
      <c r="C84" s="10" t="s">
        <v>65</v>
      </c>
      <c r="D84" s="10" t="s">
        <v>66</v>
      </c>
      <c r="E84" s="10" t="s">
        <v>67</v>
      </c>
      <c r="F84" s="10" t="s">
        <v>68</v>
      </c>
      <c r="G84" s="10" t="s">
        <v>69</v>
      </c>
      <c r="H84" s="10" t="s">
        <v>70</v>
      </c>
      <c r="I84" s="10" t="s">
        <v>71</v>
      </c>
      <c r="J84" s="10" t="s">
        <v>72</v>
      </c>
      <c r="K84" s="10" t="s">
        <v>73</v>
      </c>
      <c r="L84" s="26" t="s">
        <v>74</v>
      </c>
      <c r="M84" s="24" t="s">
        <v>137</v>
      </c>
      <c r="N84" s="10" t="s">
        <v>76</v>
      </c>
      <c r="O84" s="38">
        <v>14</v>
      </c>
      <c r="P84" s="38">
        <v>15</v>
      </c>
      <c r="Q84" s="38">
        <v>16</v>
      </c>
      <c r="R84" s="38">
        <v>17</v>
      </c>
      <c r="S84" s="38">
        <v>18</v>
      </c>
      <c r="T84" s="38">
        <v>19</v>
      </c>
      <c r="U84" s="38">
        <v>20</v>
      </c>
      <c r="V84" s="38">
        <v>21</v>
      </c>
      <c r="W84" s="38">
        <v>22</v>
      </c>
      <c r="X84" s="26">
        <v>23</v>
      </c>
      <c r="Y84" s="26" t="s">
        <v>138</v>
      </c>
      <c r="Z84" s="38">
        <v>24</v>
      </c>
      <c r="AA84" s="38">
        <v>25</v>
      </c>
      <c r="AB84" s="38">
        <v>26</v>
      </c>
      <c r="AC84" s="38">
        <v>27</v>
      </c>
      <c r="AD84" s="38">
        <v>28</v>
      </c>
      <c r="AE84" s="38">
        <v>29</v>
      </c>
      <c r="AF84" s="38">
        <v>30</v>
      </c>
      <c r="AG84" s="38">
        <v>31</v>
      </c>
      <c r="AH84" s="10">
        <v>32</v>
      </c>
      <c r="AI84" s="38">
        <v>33</v>
      </c>
      <c r="AJ84" s="38">
        <v>34</v>
      </c>
      <c r="AK84" s="38">
        <v>35</v>
      </c>
      <c r="AL84" s="38">
        <v>36</v>
      </c>
    </row>
    <row r="85" spans="1:38" ht="12.75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2"/>
      <c r="M85" s="16"/>
      <c r="N85" s="14"/>
      <c r="O85" s="14"/>
      <c r="P85" s="14"/>
      <c r="Q85" s="14"/>
      <c r="R85" s="14"/>
      <c r="S85" s="14"/>
      <c r="T85" s="14"/>
      <c r="U85" s="14"/>
      <c r="V85" s="14"/>
      <c r="W85" s="39"/>
      <c r="X85" s="40"/>
      <c r="Y85" s="85"/>
      <c r="Z85" s="31"/>
      <c r="AA85" s="31"/>
      <c r="AB85" s="31"/>
      <c r="AC85" s="31"/>
      <c r="AD85" s="31"/>
      <c r="AE85" s="31"/>
      <c r="AF85" s="31"/>
      <c r="AG85" s="31"/>
      <c r="AH85" s="90"/>
      <c r="AI85" s="31"/>
      <c r="AJ85" s="31"/>
      <c r="AK85" s="31"/>
      <c r="AL85" s="79"/>
    </row>
    <row r="86" spans="1:38" ht="12.75">
      <c r="A86" s="45" t="s">
        <v>77</v>
      </c>
      <c r="B86" s="55">
        <v>74291</v>
      </c>
      <c r="C86" s="55">
        <v>11681</v>
      </c>
      <c r="D86" s="55">
        <v>6893.8</v>
      </c>
      <c r="E86" s="55">
        <v>8961.7</v>
      </c>
      <c r="F86" s="55">
        <v>2340</v>
      </c>
      <c r="G86" s="55">
        <v>1190</v>
      </c>
      <c r="H86" s="55">
        <v>55134.5</v>
      </c>
      <c r="I86" s="55">
        <v>1632.4</v>
      </c>
      <c r="J86" s="93">
        <v>162125</v>
      </c>
      <c r="K86" s="55">
        <v>5356.4</v>
      </c>
      <c r="L86" s="55">
        <v>2416.8</v>
      </c>
      <c r="M86" s="45" t="s">
        <v>77</v>
      </c>
      <c r="N86" s="49">
        <v>6492.1</v>
      </c>
      <c r="O86" s="52">
        <v>14265</v>
      </c>
      <c r="P86" s="52">
        <v>176390</v>
      </c>
      <c r="Q86" s="49">
        <v>7514.7</v>
      </c>
      <c r="R86" s="49">
        <v>835.3</v>
      </c>
      <c r="S86" s="49">
        <v>5229.3</v>
      </c>
      <c r="T86" s="49">
        <v>332</v>
      </c>
      <c r="U86" s="49">
        <v>716.2</v>
      </c>
      <c r="V86" s="52">
        <v>18608.7</v>
      </c>
      <c r="W86" s="49">
        <v>9842.4</v>
      </c>
      <c r="X86" s="49">
        <v>7917</v>
      </c>
      <c r="Y86" s="45" t="s">
        <v>77</v>
      </c>
      <c r="Z86" s="42">
        <v>1311</v>
      </c>
      <c r="AA86" s="48">
        <v>720</v>
      </c>
      <c r="AB86" s="44">
        <v>169.7</v>
      </c>
      <c r="AC86" s="44">
        <v>329.6</v>
      </c>
      <c r="AD86" s="48">
        <v>7153</v>
      </c>
      <c r="AE86" s="44">
        <v>241045.5</v>
      </c>
      <c r="AF86" s="44">
        <v>555.9</v>
      </c>
      <c r="AG86" s="44">
        <v>15205.6</v>
      </c>
      <c r="AH86" s="48">
        <v>48</v>
      </c>
      <c r="AI86" s="48">
        <v>719</v>
      </c>
      <c r="AJ86" s="44">
        <v>153.5</v>
      </c>
      <c r="AK86" s="48">
        <v>9730</v>
      </c>
      <c r="AL86" s="44">
        <v>342.4</v>
      </c>
    </row>
    <row r="87" spans="1:38" ht="12.75">
      <c r="A87" s="45" t="s">
        <v>78</v>
      </c>
      <c r="B87" s="55">
        <v>81737</v>
      </c>
      <c r="C87" s="55">
        <v>10934</v>
      </c>
      <c r="D87" s="55">
        <v>7865</v>
      </c>
      <c r="E87" s="55">
        <v>10769</v>
      </c>
      <c r="F87" s="55">
        <v>2347</v>
      </c>
      <c r="G87" s="55">
        <v>728</v>
      </c>
      <c r="H87" s="55">
        <v>69350</v>
      </c>
      <c r="I87" s="55">
        <v>1462</v>
      </c>
      <c r="J87" s="93">
        <v>185192</v>
      </c>
      <c r="K87" s="55">
        <v>5566</v>
      </c>
      <c r="L87" s="55">
        <v>2656</v>
      </c>
      <c r="M87" s="45" t="s">
        <v>78</v>
      </c>
      <c r="N87" s="49">
        <v>8755</v>
      </c>
      <c r="O87" s="52">
        <v>14244</v>
      </c>
      <c r="P87" s="52">
        <v>199436</v>
      </c>
      <c r="Q87" s="49">
        <v>8643</v>
      </c>
      <c r="R87" s="49">
        <v>640</v>
      </c>
      <c r="S87" s="49">
        <v>6658</v>
      </c>
      <c r="T87" s="49">
        <v>309</v>
      </c>
      <c r="U87" s="49">
        <v>902</v>
      </c>
      <c r="V87" s="52">
        <v>24385</v>
      </c>
      <c r="W87" s="49">
        <v>14231</v>
      </c>
      <c r="X87" s="49">
        <v>9961</v>
      </c>
      <c r="Y87" s="45" t="s">
        <v>78</v>
      </c>
      <c r="Z87" s="94">
        <v>1169</v>
      </c>
      <c r="AA87" s="48">
        <v>780</v>
      </c>
      <c r="AB87" s="48">
        <v>205</v>
      </c>
      <c r="AC87" s="44">
        <v>507</v>
      </c>
      <c r="AD87" s="48">
        <v>10299</v>
      </c>
      <c r="AE87" s="48">
        <v>277560</v>
      </c>
      <c r="AF87" s="48">
        <v>618</v>
      </c>
      <c r="AG87" s="48">
        <v>24216</v>
      </c>
      <c r="AH87" s="48">
        <v>56</v>
      </c>
      <c r="AI87" s="48">
        <v>1066</v>
      </c>
      <c r="AJ87" s="48">
        <v>233</v>
      </c>
      <c r="AK87" s="48">
        <v>13060</v>
      </c>
      <c r="AL87" s="48">
        <v>529</v>
      </c>
    </row>
    <row r="88" spans="1:38" ht="12.75">
      <c r="A88" s="45" t="s">
        <v>79</v>
      </c>
      <c r="B88" s="55">
        <v>82535</v>
      </c>
      <c r="C88" s="55">
        <v>7528</v>
      </c>
      <c r="D88" s="55">
        <v>7644</v>
      </c>
      <c r="E88" s="55">
        <v>10816</v>
      </c>
      <c r="F88" s="55">
        <v>2087</v>
      </c>
      <c r="G88" s="55">
        <v>645</v>
      </c>
      <c r="H88" s="55">
        <v>66345</v>
      </c>
      <c r="I88" s="55">
        <v>1679</v>
      </c>
      <c r="J88" s="93">
        <v>179279</v>
      </c>
      <c r="K88" s="55">
        <v>6132</v>
      </c>
      <c r="L88" s="55">
        <v>1850</v>
      </c>
      <c r="M88" s="45" t="s">
        <v>79</v>
      </c>
      <c r="N88" s="49">
        <v>8686</v>
      </c>
      <c r="O88" s="52">
        <v>12979</v>
      </c>
      <c r="P88" s="52">
        <v>192259</v>
      </c>
      <c r="Q88" s="49">
        <v>7372</v>
      </c>
      <c r="R88" s="49">
        <v>568</v>
      </c>
      <c r="S88" s="49">
        <v>4703</v>
      </c>
      <c r="T88" s="49">
        <v>237</v>
      </c>
      <c r="U88" s="49">
        <v>829</v>
      </c>
      <c r="V88" s="52">
        <v>21325</v>
      </c>
      <c r="W88" s="49">
        <v>10851</v>
      </c>
      <c r="X88" s="49">
        <v>9960</v>
      </c>
      <c r="Y88" s="45" t="s">
        <v>79</v>
      </c>
      <c r="Z88" s="94">
        <v>1057</v>
      </c>
      <c r="AA88" s="48">
        <v>810</v>
      </c>
      <c r="AB88" s="48">
        <v>228</v>
      </c>
      <c r="AC88" s="48">
        <v>550</v>
      </c>
      <c r="AD88" s="48">
        <v>12642</v>
      </c>
      <c r="AE88" s="48">
        <v>279541</v>
      </c>
      <c r="AF88" s="48">
        <v>638</v>
      </c>
      <c r="AG88" s="48">
        <v>17648</v>
      </c>
      <c r="AH88" s="48">
        <v>57</v>
      </c>
      <c r="AI88" s="48">
        <v>870</v>
      </c>
      <c r="AJ88" s="48">
        <v>252</v>
      </c>
      <c r="AK88" s="48">
        <v>12720</v>
      </c>
      <c r="AL88" s="48">
        <v>549</v>
      </c>
    </row>
    <row r="89" spans="1:38" ht="12.75">
      <c r="A89" s="45" t="s">
        <v>80</v>
      </c>
      <c r="B89" s="55">
        <v>86077</v>
      </c>
      <c r="C89" s="55">
        <v>8415</v>
      </c>
      <c r="D89" s="55">
        <v>6956</v>
      </c>
      <c r="E89" s="55">
        <v>11148</v>
      </c>
      <c r="F89" s="55">
        <v>2608</v>
      </c>
      <c r="G89" s="55">
        <v>671</v>
      </c>
      <c r="H89" s="55">
        <v>71288</v>
      </c>
      <c r="I89" s="55">
        <v>1538</v>
      </c>
      <c r="J89" s="93">
        <v>188700</v>
      </c>
      <c r="K89" s="55">
        <v>6801</v>
      </c>
      <c r="L89" s="55">
        <v>2708</v>
      </c>
      <c r="M89" s="45" t="s">
        <v>80</v>
      </c>
      <c r="N89" s="49">
        <v>9766</v>
      </c>
      <c r="O89" s="52">
        <v>14907</v>
      </c>
      <c r="P89" s="52">
        <v>203607</v>
      </c>
      <c r="Q89" s="49">
        <v>8982</v>
      </c>
      <c r="R89" s="49">
        <v>527</v>
      </c>
      <c r="S89" s="49">
        <v>5664</v>
      </c>
      <c r="T89" s="49">
        <v>265</v>
      </c>
      <c r="U89" s="49">
        <v>840</v>
      </c>
      <c r="V89" s="52">
        <v>24748</v>
      </c>
      <c r="W89" s="49">
        <v>12287</v>
      </c>
      <c r="X89" s="49">
        <v>8836.5</v>
      </c>
      <c r="Y89" s="45" t="s">
        <v>80</v>
      </c>
      <c r="Z89" s="94">
        <v>974</v>
      </c>
      <c r="AA89" s="48">
        <v>874</v>
      </c>
      <c r="AB89" s="48">
        <v>265</v>
      </c>
      <c r="AC89" s="48">
        <v>605</v>
      </c>
      <c r="AD89" s="48">
        <v>12425</v>
      </c>
      <c r="AE89" s="48">
        <v>288722</v>
      </c>
      <c r="AF89" s="48">
        <v>736</v>
      </c>
      <c r="AG89" s="44">
        <v>23610.7</v>
      </c>
      <c r="AH89" s="48">
        <v>76</v>
      </c>
      <c r="AI89" s="48">
        <v>1043</v>
      </c>
      <c r="AJ89" s="48">
        <v>263</v>
      </c>
      <c r="AK89" s="48">
        <v>12536</v>
      </c>
      <c r="AL89" s="48">
        <v>549</v>
      </c>
    </row>
    <row r="90" spans="1:38" ht="12.75">
      <c r="A90" s="45" t="s">
        <v>176</v>
      </c>
      <c r="B90" s="55">
        <v>89682.9</v>
      </c>
      <c r="C90" s="55">
        <v>8684.9</v>
      </c>
      <c r="D90" s="55">
        <v>5782.2</v>
      </c>
      <c r="E90" s="55">
        <v>11509.6</v>
      </c>
      <c r="F90" s="55">
        <v>2289.5</v>
      </c>
      <c r="G90" s="55">
        <v>618.2</v>
      </c>
      <c r="H90" s="55">
        <v>76368.9</v>
      </c>
      <c r="I90" s="55">
        <v>1447</v>
      </c>
      <c r="J90" s="93">
        <v>196383.2</v>
      </c>
      <c r="K90" s="55">
        <v>5118.1</v>
      </c>
      <c r="L90" s="55">
        <v>2694</v>
      </c>
      <c r="M90" s="45" t="s">
        <v>176</v>
      </c>
      <c r="N90" s="49">
        <v>8602</v>
      </c>
      <c r="O90" s="52">
        <v>13418.3</v>
      </c>
      <c r="P90" s="52">
        <v>209801.5</v>
      </c>
      <c r="Q90" s="49">
        <v>5258.1</v>
      </c>
      <c r="R90" s="49">
        <v>479.9</v>
      </c>
      <c r="S90" s="49">
        <v>5788.4</v>
      </c>
      <c r="T90" s="49">
        <v>240.8</v>
      </c>
      <c r="U90" s="49">
        <v>765</v>
      </c>
      <c r="V90" s="52">
        <v>20715.5</v>
      </c>
      <c r="W90" s="49">
        <v>11529.6</v>
      </c>
      <c r="X90" s="49">
        <v>9428.3</v>
      </c>
      <c r="Y90" s="45" t="s">
        <v>176</v>
      </c>
      <c r="Z90" s="42">
        <v>1129.8</v>
      </c>
      <c r="AA90" s="95">
        <v>826</v>
      </c>
      <c r="AB90" s="48">
        <v>292</v>
      </c>
      <c r="AC90" s="48">
        <v>622</v>
      </c>
      <c r="AD90" s="95">
        <v>11123</v>
      </c>
      <c r="AE90" s="44">
        <v>299323.9</v>
      </c>
      <c r="AF90" s="48">
        <v>524</v>
      </c>
      <c r="AG90" s="44">
        <v>24713.2</v>
      </c>
      <c r="AH90" s="44">
        <v>59.02</v>
      </c>
      <c r="AI90" s="57" t="s">
        <v>184</v>
      </c>
      <c r="AJ90" s="48">
        <v>283</v>
      </c>
      <c r="AK90" s="48">
        <v>12129</v>
      </c>
      <c r="AL90" s="48">
        <v>669</v>
      </c>
    </row>
    <row r="91" spans="1:38" ht="12.75">
      <c r="A91" s="45" t="s">
        <v>178</v>
      </c>
      <c r="B91" s="55">
        <v>84976.6</v>
      </c>
      <c r="C91" s="55">
        <v>7529</v>
      </c>
      <c r="D91" s="55">
        <v>6759</v>
      </c>
      <c r="E91" s="55">
        <v>12043</v>
      </c>
      <c r="F91" s="55">
        <v>2732</v>
      </c>
      <c r="G91" s="55">
        <v>587</v>
      </c>
      <c r="H91" s="55">
        <v>69681</v>
      </c>
      <c r="I91" s="55">
        <v>1431.3</v>
      </c>
      <c r="J91" s="93">
        <f>SUM(B91:I91)</f>
        <v>185738.9</v>
      </c>
      <c r="K91" s="55">
        <v>3855</v>
      </c>
      <c r="L91" s="55">
        <v>2246.5</v>
      </c>
      <c r="M91" s="45" t="s">
        <v>178</v>
      </c>
      <c r="N91" s="49">
        <v>6198.8</v>
      </c>
      <c r="O91" s="52">
        <v>11076</v>
      </c>
      <c r="P91" s="52">
        <v>196814.1</v>
      </c>
      <c r="Q91" s="44">
        <v>6408</v>
      </c>
      <c r="R91" s="49">
        <v>518</v>
      </c>
      <c r="S91" s="49">
        <v>4187</v>
      </c>
      <c r="T91" s="49">
        <v>204</v>
      </c>
      <c r="U91" s="49">
        <v>883</v>
      </c>
      <c r="V91" s="52">
        <v>18436.8</v>
      </c>
      <c r="W91" s="49">
        <v>9523.8</v>
      </c>
      <c r="X91" s="49">
        <v>9317</v>
      </c>
      <c r="Y91" s="45" t="s">
        <v>178</v>
      </c>
      <c r="Z91" s="67">
        <v>1239</v>
      </c>
      <c r="AA91" s="95">
        <v>847</v>
      </c>
      <c r="AB91" s="49">
        <v>301</v>
      </c>
      <c r="AC91" s="49">
        <v>630</v>
      </c>
      <c r="AD91" s="95">
        <v>12898</v>
      </c>
      <c r="AE91" s="49">
        <v>295956</v>
      </c>
      <c r="AF91" s="49">
        <v>487.6</v>
      </c>
      <c r="AG91" s="44">
        <v>22488</v>
      </c>
      <c r="AH91" s="49">
        <v>64</v>
      </c>
      <c r="AI91" s="49">
        <v>984</v>
      </c>
      <c r="AJ91" s="48">
        <v>288</v>
      </c>
      <c r="AK91" s="55">
        <v>12678</v>
      </c>
      <c r="AL91" s="48">
        <v>714</v>
      </c>
    </row>
    <row r="92" spans="1:43" ht="12.75">
      <c r="A92" s="45" t="s">
        <v>183</v>
      </c>
      <c r="B92" s="55">
        <v>93340</v>
      </c>
      <c r="C92" s="55">
        <v>7556.8</v>
      </c>
      <c r="D92" s="55">
        <v>8284</v>
      </c>
      <c r="E92" s="55">
        <v>13160.2</v>
      </c>
      <c r="F92" s="55">
        <v>2374.6</v>
      </c>
      <c r="G92" s="55">
        <v>576.7</v>
      </c>
      <c r="H92" s="55">
        <v>72766.3</v>
      </c>
      <c r="I92" s="55">
        <v>1424.5</v>
      </c>
      <c r="J92" s="93">
        <f>SUM(B92:I92)</f>
        <v>199483.1</v>
      </c>
      <c r="K92" s="55">
        <v>5473</v>
      </c>
      <c r="L92" s="55">
        <v>2259.8</v>
      </c>
      <c r="M92" s="45" t="s">
        <v>183</v>
      </c>
      <c r="N92" s="49">
        <f>O92-SUM(K92:L92)</f>
        <v>5635.3</v>
      </c>
      <c r="O92" s="52">
        <v>13368.1</v>
      </c>
      <c r="P92" s="53">
        <f>O92+J92</f>
        <v>212851.2</v>
      </c>
      <c r="Q92" s="44">
        <v>7027.5</v>
      </c>
      <c r="R92" s="49">
        <v>697.8</v>
      </c>
      <c r="S92" s="49">
        <v>5082.6</v>
      </c>
      <c r="T92" s="49">
        <v>209.1</v>
      </c>
      <c r="U92" s="49">
        <v>652.7</v>
      </c>
      <c r="V92" s="93">
        <v>20662.4</v>
      </c>
      <c r="W92" s="49">
        <v>9997</v>
      </c>
      <c r="X92" s="49">
        <v>10583.9</v>
      </c>
      <c r="Y92" s="45" t="s">
        <v>183</v>
      </c>
      <c r="Z92" s="67">
        <v>1094</v>
      </c>
      <c r="AA92" s="95">
        <v>854</v>
      </c>
      <c r="AB92" s="49">
        <v>301</v>
      </c>
      <c r="AC92" s="49">
        <v>631</v>
      </c>
      <c r="AD92" s="57">
        <v>13159.9</v>
      </c>
      <c r="AE92" s="49">
        <v>297207.8</v>
      </c>
      <c r="AF92" s="49">
        <v>545.5</v>
      </c>
      <c r="AG92" s="44">
        <v>23924</v>
      </c>
      <c r="AH92" s="49">
        <v>62.4</v>
      </c>
      <c r="AI92" s="48">
        <v>1069</v>
      </c>
      <c r="AJ92" s="48">
        <v>318</v>
      </c>
      <c r="AK92" s="44">
        <v>12963</v>
      </c>
      <c r="AL92" s="44">
        <v>562.8</v>
      </c>
      <c r="AQ92" s="3" t="s">
        <v>193</v>
      </c>
    </row>
    <row r="93" spans="1:38" ht="12.75">
      <c r="A93" s="45" t="s">
        <v>186</v>
      </c>
      <c r="B93" s="55">
        <v>71820</v>
      </c>
      <c r="C93" s="55">
        <v>7012.4</v>
      </c>
      <c r="D93" s="55">
        <v>4718.9</v>
      </c>
      <c r="E93" s="55">
        <v>11151.7</v>
      </c>
      <c r="F93" s="55">
        <v>1315.7</v>
      </c>
      <c r="G93" s="55">
        <v>459.3</v>
      </c>
      <c r="H93" s="55">
        <v>65760.8</v>
      </c>
      <c r="I93" s="55">
        <v>1407.4</v>
      </c>
      <c r="J93" s="93">
        <f>SUM(B93:I93)</f>
        <v>163646.19999999998</v>
      </c>
      <c r="K93" s="55">
        <v>4236.8</v>
      </c>
      <c r="L93" s="55">
        <v>2185.8</v>
      </c>
      <c r="M93" s="45" t="s">
        <v>186</v>
      </c>
      <c r="N93" s="49">
        <f>O93-SUM(K93:L93)</f>
        <v>4702.4</v>
      </c>
      <c r="O93" s="93">
        <v>11125</v>
      </c>
      <c r="P93" s="53">
        <v>174771.4</v>
      </c>
      <c r="Q93" s="56">
        <v>4121.1</v>
      </c>
      <c r="R93" s="55">
        <v>441.3</v>
      </c>
      <c r="S93" s="55">
        <v>3879.8</v>
      </c>
      <c r="T93" s="55">
        <v>176.7</v>
      </c>
      <c r="U93" s="55">
        <v>427.5</v>
      </c>
      <c r="V93" s="93">
        <v>14838.4</v>
      </c>
      <c r="W93" s="55">
        <v>8623.7</v>
      </c>
      <c r="X93" s="55">
        <v>10273.7</v>
      </c>
      <c r="Y93" s="45" t="s">
        <v>186</v>
      </c>
      <c r="Z93" s="67">
        <v>1001.7</v>
      </c>
      <c r="AA93" s="48">
        <v>838</v>
      </c>
      <c r="AB93" s="48">
        <v>275</v>
      </c>
      <c r="AC93" s="49">
        <v>649</v>
      </c>
      <c r="AD93" s="44">
        <v>12646.9</v>
      </c>
      <c r="AE93" s="55">
        <v>287383.2</v>
      </c>
      <c r="AF93" s="49">
        <v>491.7</v>
      </c>
      <c r="AG93" s="44">
        <v>23269</v>
      </c>
      <c r="AH93" s="49">
        <v>63.95</v>
      </c>
      <c r="AI93" s="44">
        <v>896.9</v>
      </c>
      <c r="AJ93" s="44" t="s">
        <v>83</v>
      </c>
      <c r="AK93" s="44">
        <v>12160</v>
      </c>
      <c r="AL93" s="1">
        <v>573.9</v>
      </c>
    </row>
    <row r="94" spans="1:38" ht="12.75">
      <c r="A94" s="45" t="s">
        <v>188</v>
      </c>
      <c r="B94" s="55">
        <v>88526</v>
      </c>
      <c r="C94" s="55">
        <v>6681</v>
      </c>
      <c r="D94" s="55">
        <v>12109</v>
      </c>
      <c r="E94" s="55">
        <v>14984</v>
      </c>
      <c r="F94" s="55">
        <v>1966</v>
      </c>
      <c r="G94" s="55">
        <v>564</v>
      </c>
      <c r="H94" s="55">
        <v>72156</v>
      </c>
      <c r="I94" s="55">
        <v>1298</v>
      </c>
      <c r="J94" s="93">
        <v>198284</v>
      </c>
      <c r="K94" s="55">
        <v>5718</v>
      </c>
      <c r="L94" s="55">
        <v>2356</v>
      </c>
      <c r="M94" s="45" t="s">
        <v>188</v>
      </c>
      <c r="N94" s="49">
        <v>6786</v>
      </c>
      <c r="O94" s="93">
        <v>14905</v>
      </c>
      <c r="P94" s="53">
        <f>O94+J94</f>
        <v>213189</v>
      </c>
      <c r="Q94" s="56">
        <v>8127</v>
      </c>
      <c r="R94" s="55">
        <v>782</v>
      </c>
      <c r="S94" s="55">
        <v>6291</v>
      </c>
      <c r="T94" s="55">
        <v>197</v>
      </c>
      <c r="U94" s="55">
        <v>797</v>
      </c>
      <c r="V94" s="93">
        <v>25186</v>
      </c>
      <c r="W94" s="55">
        <v>13729</v>
      </c>
      <c r="X94" s="55">
        <v>10252</v>
      </c>
      <c r="Y94" s="45" t="s">
        <v>188</v>
      </c>
      <c r="Z94" s="67">
        <v>921</v>
      </c>
      <c r="AA94" s="48">
        <v>878</v>
      </c>
      <c r="AB94" s="54" t="s">
        <v>204</v>
      </c>
      <c r="AC94" s="49">
        <v>712</v>
      </c>
      <c r="AD94" s="48">
        <v>11388</v>
      </c>
      <c r="AE94" s="55">
        <v>233862</v>
      </c>
      <c r="AF94" s="49">
        <v>550</v>
      </c>
      <c r="AG94" s="44">
        <v>23060</v>
      </c>
      <c r="AH94" s="49">
        <v>73</v>
      </c>
      <c r="AI94" s="49">
        <v>1235</v>
      </c>
      <c r="AJ94" s="49">
        <v>302</v>
      </c>
      <c r="AK94" s="49">
        <v>12178</v>
      </c>
      <c r="AL94" s="49">
        <v>565</v>
      </c>
    </row>
    <row r="95" spans="1:38" ht="12.75">
      <c r="A95" s="45" t="s">
        <v>202</v>
      </c>
      <c r="B95" s="55">
        <v>83131.9</v>
      </c>
      <c r="C95" s="55">
        <v>7244</v>
      </c>
      <c r="D95" s="55">
        <v>7931</v>
      </c>
      <c r="E95" s="55">
        <v>14172</v>
      </c>
      <c r="F95" s="55">
        <v>2432</v>
      </c>
      <c r="G95" s="55">
        <v>478</v>
      </c>
      <c r="H95" s="55">
        <v>68637</v>
      </c>
      <c r="I95" s="55">
        <v>1207</v>
      </c>
      <c r="J95" s="93">
        <v>185232.8</v>
      </c>
      <c r="K95" s="55">
        <v>5468.7</v>
      </c>
      <c r="L95" s="55">
        <v>2347</v>
      </c>
      <c r="M95" s="45" t="s">
        <v>202</v>
      </c>
      <c r="N95" s="44">
        <v>5314.3</v>
      </c>
      <c r="O95" s="93">
        <v>13130</v>
      </c>
      <c r="P95" s="53">
        <v>198362.8</v>
      </c>
      <c r="Q95" s="56">
        <v>6774</v>
      </c>
      <c r="R95" s="55">
        <v>674</v>
      </c>
      <c r="S95" s="55">
        <v>7593</v>
      </c>
      <c r="T95" s="55">
        <v>170</v>
      </c>
      <c r="U95" s="55">
        <v>793</v>
      </c>
      <c r="V95" s="93">
        <v>24354</v>
      </c>
      <c r="W95" s="56">
        <v>16429</v>
      </c>
      <c r="X95" s="56">
        <v>9399</v>
      </c>
      <c r="Y95" s="45" t="s">
        <v>202</v>
      </c>
      <c r="Z95" s="67">
        <v>873</v>
      </c>
      <c r="AA95" s="55">
        <v>893</v>
      </c>
      <c r="AB95" s="48">
        <v>276</v>
      </c>
      <c r="AC95" s="49">
        <v>750</v>
      </c>
      <c r="AD95" s="55">
        <v>11710</v>
      </c>
      <c r="AE95" s="55">
        <v>237088</v>
      </c>
      <c r="AF95" s="55">
        <v>548.8</v>
      </c>
      <c r="AG95" s="55">
        <v>23631</v>
      </c>
      <c r="AH95" s="55">
        <v>73</v>
      </c>
      <c r="AI95" s="55">
        <v>1186</v>
      </c>
      <c r="AJ95" s="55">
        <v>359</v>
      </c>
      <c r="AK95" s="55">
        <v>12833</v>
      </c>
      <c r="AL95" s="55">
        <v>718</v>
      </c>
    </row>
    <row r="96" spans="1:38" ht="12.75">
      <c r="A96" s="45" t="s">
        <v>205</v>
      </c>
      <c r="B96" s="55">
        <v>91792.9</v>
      </c>
      <c r="C96" s="55">
        <v>7630</v>
      </c>
      <c r="D96" s="55">
        <v>7683.7</v>
      </c>
      <c r="E96" s="55">
        <v>14709.9</v>
      </c>
      <c r="F96" s="55">
        <v>2353.9</v>
      </c>
      <c r="G96" s="55">
        <v>472.2</v>
      </c>
      <c r="H96" s="55">
        <v>69354.8</v>
      </c>
      <c r="I96" s="55">
        <v>1221</v>
      </c>
      <c r="J96" s="93">
        <v>195217.4</v>
      </c>
      <c r="K96" s="55">
        <v>5600.4</v>
      </c>
      <c r="L96" s="55">
        <v>2738.2</v>
      </c>
      <c r="M96" s="45" t="s">
        <v>205</v>
      </c>
      <c r="N96" s="44">
        <v>5045.5</v>
      </c>
      <c r="O96" s="93">
        <v>13384.1</v>
      </c>
      <c r="P96" s="53">
        <v>208601.5</v>
      </c>
      <c r="Q96" s="56">
        <v>7993.4</v>
      </c>
      <c r="R96" s="56">
        <v>640.9</v>
      </c>
      <c r="S96" s="56">
        <v>8131.3</v>
      </c>
      <c r="T96" s="56">
        <v>173.1</v>
      </c>
      <c r="U96" s="56">
        <v>990.6</v>
      </c>
      <c r="V96" s="93">
        <v>27978</v>
      </c>
      <c r="W96" s="56">
        <v>18498.5</v>
      </c>
      <c r="X96" s="56">
        <v>9969.9</v>
      </c>
      <c r="Y96" s="45" t="s">
        <v>205</v>
      </c>
      <c r="Z96" s="67">
        <v>870</v>
      </c>
      <c r="AA96" s="54" t="s">
        <v>210</v>
      </c>
      <c r="AB96" s="55">
        <v>274</v>
      </c>
      <c r="AC96" s="54" t="s">
        <v>207</v>
      </c>
      <c r="AD96" s="55">
        <v>12105.4</v>
      </c>
      <c r="AE96" s="55">
        <v>281172</v>
      </c>
      <c r="AF96" s="55">
        <v>551.8</v>
      </c>
      <c r="AG96" s="55">
        <v>23905.1</v>
      </c>
      <c r="AH96" s="55">
        <v>93</v>
      </c>
      <c r="AI96" s="55">
        <v>1015</v>
      </c>
      <c r="AJ96" s="55">
        <v>391.2</v>
      </c>
      <c r="AK96" s="55">
        <v>14811</v>
      </c>
      <c r="AL96" s="55">
        <v>851.5</v>
      </c>
    </row>
    <row r="97" spans="1:38" ht="12.75">
      <c r="A97" s="45" t="s">
        <v>211</v>
      </c>
      <c r="B97" s="96">
        <v>93355</v>
      </c>
      <c r="C97" s="96">
        <v>7151</v>
      </c>
      <c r="D97" s="96">
        <v>8424</v>
      </c>
      <c r="E97" s="96">
        <v>15097</v>
      </c>
      <c r="F97" s="96">
        <v>1443.6</v>
      </c>
      <c r="G97" s="96">
        <v>479.6</v>
      </c>
      <c r="H97" s="96">
        <v>75807</v>
      </c>
      <c r="I97" s="96">
        <v>1328</v>
      </c>
      <c r="J97" s="97">
        <f>SUM(B97:I97)</f>
        <v>203085.2</v>
      </c>
      <c r="K97" s="96">
        <v>6334</v>
      </c>
      <c r="L97" s="96">
        <v>2314</v>
      </c>
      <c r="M97" s="45" t="s">
        <v>211</v>
      </c>
      <c r="N97" s="55">
        <f>O97-L97-K97</f>
        <v>5550</v>
      </c>
      <c r="O97" s="98">
        <v>14198</v>
      </c>
      <c r="P97" s="11">
        <f>O97+J97</f>
        <v>217283.2</v>
      </c>
      <c r="Q97" s="1">
        <v>4864</v>
      </c>
      <c r="R97" s="1">
        <v>618</v>
      </c>
      <c r="S97" s="1">
        <v>7438</v>
      </c>
      <c r="T97" s="1">
        <v>168</v>
      </c>
      <c r="U97" s="1">
        <v>762</v>
      </c>
      <c r="V97" s="11">
        <v>24289</v>
      </c>
      <c r="W97" s="1">
        <v>22632</v>
      </c>
      <c r="X97" s="1">
        <v>10317</v>
      </c>
      <c r="Y97" s="45" t="s">
        <v>211</v>
      </c>
      <c r="Z97" s="66">
        <v>956</v>
      </c>
      <c r="AA97" s="65" t="s">
        <v>212</v>
      </c>
      <c r="AB97" s="65" t="s">
        <v>212</v>
      </c>
      <c r="AC97" s="65" t="s">
        <v>212</v>
      </c>
      <c r="AD97" s="65">
        <v>15923</v>
      </c>
      <c r="AE97" s="55">
        <v>355520</v>
      </c>
      <c r="AF97" s="65">
        <v>519</v>
      </c>
      <c r="AG97" s="65">
        <v>22091</v>
      </c>
      <c r="AH97" s="65">
        <v>69</v>
      </c>
      <c r="AI97" s="65">
        <v>1234</v>
      </c>
      <c r="AJ97" s="65">
        <v>370</v>
      </c>
      <c r="AK97" s="65">
        <v>15840</v>
      </c>
      <c r="AL97" s="65">
        <v>837</v>
      </c>
    </row>
    <row r="98" spans="1:38" ht="12.75">
      <c r="A98" s="4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45"/>
      <c r="N98" s="55"/>
      <c r="O98" s="55"/>
      <c r="P98" s="1"/>
      <c r="Q98" s="1"/>
      <c r="R98" s="1"/>
      <c r="S98" s="1"/>
      <c r="T98" s="1"/>
      <c r="U98" s="1"/>
      <c r="V98" s="1"/>
      <c r="W98" s="1"/>
      <c r="X98" s="1"/>
      <c r="Y98" s="45"/>
      <c r="Z98" s="66"/>
      <c r="AA98" s="64"/>
      <c r="AB98" s="64"/>
      <c r="AC98" s="64"/>
      <c r="AD98" s="64"/>
      <c r="AE98" s="55"/>
      <c r="AF98" s="64"/>
      <c r="AH98" s="64"/>
      <c r="AI98" s="64"/>
      <c r="AJ98" s="64"/>
      <c r="AK98" s="64"/>
      <c r="AL98" s="64"/>
    </row>
    <row r="99" spans="1:38" ht="12.75">
      <c r="A99" s="24" t="s">
        <v>211</v>
      </c>
      <c r="B99" s="96"/>
      <c r="C99" s="96"/>
      <c r="D99" s="96"/>
      <c r="E99" s="96"/>
      <c r="F99" s="96"/>
      <c r="G99" s="96"/>
      <c r="H99" s="96"/>
      <c r="I99" s="96"/>
      <c r="J99" s="96"/>
      <c r="K99" s="55"/>
      <c r="L99" s="55"/>
      <c r="M99" s="24" t="s">
        <v>211</v>
      </c>
      <c r="N99" s="1"/>
      <c r="O99" s="1"/>
      <c r="P99" s="1"/>
      <c r="Q99" s="44"/>
      <c r="R99" s="1"/>
      <c r="S99" s="1"/>
      <c r="T99" s="1"/>
      <c r="U99" s="1"/>
      <c r="V99" s="1"/>
      <c r="W99" s="1"/>
      <c r="X99" s="1"/>
      <c r="Y99" s="24" t="s">
        <v>211</v>
      </c>
      <c r="Z99" s="66"/>
      <c r="AA99" s="64"/>
      <c r="AB99" s="64"/>
      <c r="AC99" s="64"/>
      <c r="AD99" s="55"/>
      <c r="AE99" s="64"/>
      <c r="AF99" s="64"/>
      <c r="AH99" s="64"/>
      <c r="AI99" s="64"/>
      <c r="AJ99" s="64"/>
      <c r="AK99" s="64"/>
      <c r="AL99" s="64"/>
    </row>
    <row r="100" spans="1:38" ht="12.75">
      <c r="A100" s="24" t="s">
        <v>81</v>
      </c>
      <c r="B100" s="96"/>
      <c r="C100" s="96"/>
      <c r="D100" s="96"/>
      <c r="E100" s="96"/>
      <c r="F100" s="55" t="s">
        <v>3</v>
      </c>
      <c r="G100" s="96"/>
      <c r="H100" s="96"/>
      <c r="I100" s="96"/>
      <c r="J100" s="96"/>
      <c r="K100" s="96"/>
      <c r="L100" s="96"/>
      <c r="M100" s="24" t="s">
        <v>81</v>
      </c>
      <c r="N100" s="1"/>
      <c r="O100" s="1"/>
      <c r="P100" s="49"/>
      <c r="Q100" s="1"/>
      <c r="R100" s="49"/>
      <c r="S100" s="1"/>
      <c r="T100" s="99"/>
      <c r="U100" s="1"/>
      <c r="V100" s="1"/>
      <c r="W100" s="1"/>
      <c r="X100" s="1"/>
      <c r="Y100" s="24" t="s">
        <v>81</v>
      </c>
      <c r="Z100" s="66"/>
      <c r="AA100" s="64"/>
      <c r="AB100" s="64"/>
      <c r="AC100" s="64"/>
      <c r="AD100" s="64"/>
      <c r="AE100" s="64"/>
      <c r="AF100" s="64"/>
      <c r="AH100" s="64"/>
      <c r="AI100" s="64"/>
      <c r="AJ100" s="64"/>
      <c r="AK100" s="64"/>
      <c r="AL100" s="64"/>
    </row>
    <row r="101" spans="1:38" ht="12.75">
      <c r="A101" s="45" t="s">
        <v>82</v>
      </c>
      <c r="B101" s="49">
        <v>11872</v>
      </c>
      <c r="C101" s="49">
        <v>411</v>
      </c>
      <c r="D101" s="49">
        <v>47</v>
      </c>
      <c r="E101" s="49">
        <v>2462</v>
      </c>
      <c r="F101" s="49">
        <v>64</v>
      </c>
      <c r="G101" s="49">
        <v>17</v>
      </c>
      <c r="H101" s="49">
        <v>9</v>
      </c>
      <c r="I101" s="49" t="s">
        <v>83</v>
      </c>
      <c r="J101" s="52">
        <f>SUM(B101:I101)</f>
        <v>14882</v>
      </c>
      <c r="K101" s="49">
        <v>653</v>
      </c>
      <c r="L101" s="49">
        <v>161</v>
      </c>
      <c r="M101" s="45" t="s">
        <v>82</v>
      </c>
      <c r="N101" s="49">
        <f aca="true" t="shared" si="4" ref="N101:N138">O101-(K101+L101)</f>
        <v>533</v>
      </c>
      <c r="O101" s="52">
        <v>1347</v>
      </c>
      <c r="P101" s="52">
        <f>O101+J101</f>
        <v>16229</v>
      </c>
      <c r="Q101" s="49">
        <v>743</v>
      </c>
      <c r="R101" s="49">
        <v>29</v>
      </c>
      <c r="S101" s="49">
        <v>3</v>
      </c>
      <c r="T101" s="49">
        <v>1</v>
      </c>
      <c r="U101" s="49">
        <v>87</v>
      </c>
      <c r="V101" s="52">
        <v>1362</v>
      </c>
      <c r="W101" s="49">
        <v>2181</v>
      </c>
      <c r="X101" s="49" t="s">
        <v>83</v>
      </c>
      <c r="Y101" s="45" t="s">
        <v>82</v>
      </c>
      <c r="Z101" s="42">
        <v>544</v>
      </c>
      <c r="AA101" s="65" t="s">
        <v>212</v>
      </c>
      <c r="AB101" s="65" t="s">
        <v>212</v>
      </c>
      <c r="AC101" s="65" t="s">
        <v>212</v>
      </c>
      <c r="AD101" s="69">
        <v>935</v>
      </c>
      <c r="AE101" s="44">
        <v>21692</v>
      </c>
      <c r="AF101" s="69">
        <v>182</v>
      </c>
      <c r="AG101" s="69">
        <v>45</v>
      </c>
      <c r="AH101" s="62" t="s">
        <v>83</v>
      </c>
      <c r="AI101" s="69">
        <v>766</v>
      </c>
      <c r="AJ101" s="69">
        <v>4.8</v>
      </c>
      <c r="AK101" s="69">
        <v>1326</v>
      </c>
      <c r="AL101" s="44">
        <v>401</v>
      </c>
    </row>
    <row r="102" spans="1:38" ht="12.75">
      <c r="A102" s="45" t="s">
        <v>84</v>
      </c>
      <c r="B102" s="50">
        <v>146.2</v>
      </c>
      <c r="C102" s="49" t="s">
        <v>83</v>
      </c>
      <c r="D102" s="49" t="s">
        <v>83</v>
      </c>
      <c r="E102" s="49">
        <v>63.5</v>
      </c>
      <c r="F102" s="49" t="s">
        <v>83</v>
      </c>
      <c r="G102" s="49">
        <v>21.4</v>
      </c>
      <c r="H102" s="49">
        <v>6.3</v>
      </c>
      <c r="I102" s="49" t="s">
        <v>83</v>
      </c>
      <c r="J102" s="52">
        <f>SUM(B102:I102)+1</f>
        <v>238.4</v>
      </c>
      <c r="K102" s="49" t="s">
        <v>83</v>
      </c>
      <c r="L102" s="49">
        <v>0.5</v>
      </c>
      <c r="M102" s="45" t="s">
        <v>84</v>
      </c>
      <c r="N102" s="49">
        <f t="shared" si="4"/>
        <v>7.800000000000001</v>
      </c>
      <c r="O102" s="52">
        <v>8.3</v>
      </c>
      <c r="P102" s="52">
        <f aca="true" t="shared" si="5" ref="P102:P128">O102+J102</f>
        <v>246.70000000000002</v>
      </c>
      <c r="Q102" s="50" t="s">
        <v>83</v>
      </c>
      <c r="R102" s="49">
        <v>0.7</v>
      </c>
      <c r="S102" s="49">
        <v>18.4</v>
      </c>
      <c r="T102" s="49" t="s">
        <v>83</v>
      </c>
      <c r="U102" s="49" t="s">
        <v>83</v>
      </c>
      <c r="V102" s="52">
        <v>22.7</v>
      </c>
      <c r="W102" s="49" t="s">
        <v>83</v>
      </c>
      <c r="X102" s="49" t="s">
        <v>83</v>
      </c>
      <c r="Y102" s="45" t="s">
        <v>84</v>
      </c>
      <c r="Z102" s="67" t="s">
        <v>83</v>
      </c>
      <c r="AA102" s="65" t="s">
        <v>212</v>
      </c>
      <c r="AB102" s="65" t="s">
        <v>212</v>
      </c>
      <c r="AC102" s="65" t="s">
        <v>212</v>
      </c>
      <c r="AD102" s="69">
        <v>13.8</v>
      </c>
      <c r="AE102" s="44">
        <v>16.8</v>
      </c>
      <c r="AF102" s="62" t="s">
        <v>83</v>
      </c>
      <c r="AG102" s="69">
        <v>31.7</v>
      </c>
      <c r="AH102" s="62" t="s">
        <v>83</v>
      </c>
      <c r="AI102" s="69">
        <v>2.7</v>
      </c>
      <c r="AJ102" s="69">
        <v>42.8</v>
      </c>
      <c r="AK102" s="62" t="s">
        <v>83</v>
      </c>
      <c r="AL102" s="44">
        <v>2</v>
      </c>
    </row>
    <row r="103" spans="1:38" ht="12.75">
      <c r="A103" s="45" t="s">
        <v>86</v>
      </c>
      <c r="B103" s="49">
        <v>2916</v>
      </c>
      <c r="C103" s="49" t="s">
        <v>83</v>
      </c>
      <c r="D103" s="49" t="s">
        <v>83</v>
      </c>
      <c r="E103" s="49">
        <v>14</v>
      </c>
      <c r="F103" s="49" t="s">
        <v>83</v>
      </c>
      <c r="G103" s="49">
        <v>4</v>
      </c>
      <c r="H103" s="49">
        <v>67</v>
      </c>
      <c r="I103" s="49" t="s">
        <v>83</v>
      </c>
      <c r="J103" s="52">
        <f>SUM(B103:I103)-1</f>
        <v>3000</v>
      </c>
      <c r="K103" s="49">
        <v>1</v>
      </c>
      <c r="L103" s="49">
        <v>5</v>
      </c>
      <c r="M103" s="45" t="s">
        <v>86</v>
      </c>
      <c r="N103" s="49">
        <f t="shared" si="4"/>
        <v>53</v>
      </c>
      <c r="O103" s="52">
        <v>59</v>
      </c>
      <c r="P103" s="52">
        <f t="shared" si="5"/>
        <v>3059</v>
      </c>
      <c r="Q103" s="50" t="s">
        <v>83</v>
      </c>
      <c r="R103" s="49">
        <v>8</v>
      </c>
      <c r="S103" s="49">
        <v>116</v>
      </c>
      <c r="T103" s="49">
        <v>4</v>
      </c>
      <c r="U103" s="49">
        <v>1</v>
      </c>
      <c r="V103" s="52">
        <v>134</v>
      </c>
      <c r="W103" s="49">
        <v>0.6</v>
      </c>
      <c r="X103" s="49">
        <v>558.6</v>
      </c>
      <c r="Y103" s="45" t="s">
        <v>86</v>
      </c>
      <c r="Z103" s="42">
        <v>24.7</v>
      </c>
      <c r="AA103" s="65" t="s">
        <v>212</v>
      </c>
      <c r="AB103" s="65" t="s">
        <v>212</v>
      </c>
      <c r="AC103" s="65" t="s">
        <v>212</v>
      </c>
      <c r="AD103" s="69">
        <v>599</v>
      </c>
      <c r="AE103" s="44">
        <v>1055</v>
      </c>
      <c r="AF103" s="62" t="s">
        <v>85</v>
      </c>
      <c r="AG103" s="69">
        <v>505</v>
      </c>
      <c r="AH103" s="62" t="s">
        <v>83</v>
      </c>
      <c r="AI103" s="69">
        <v>10</v>
      </c>
      <c r="AJ103" s="62" t="s">
        <v>83</v>
      </c>
      <c r="AK103" s="69">
        <v>153</v>
      </c>
      <c r="AL103" s="44">
        <v>9</v>
      </c>
    </row>
    <row r="104" spans="1:38" ht="12.75">
      <c r="A104" s="45" t="s">
        <v>87</v>
      </c>
      <c r="B104" s="49">
        <v>4989.3</v>
      </c>
      <c r="C104" s="49">
        <v>3.5</v>
      </c>
      <c r="D104" s="49">
        <v>4.4</v>
      </c>
      <c r="E104" s="49">
        <v>1714.8</v>
      </c>
      <c r="F104" s="49">
        <v>12.5</v>
      </c>
      <c r="G104" s="49">
        <v>4.6</v>
      </c>
      <c r="H104" s="49">
        <v>3911.4</v>
      </c>
      <c r="I104" s="49">
        <v>19.9</v>
      </c>
      <c r="J104" s="52">
        <f>SUM(B104:I104)-1</f>
        <v>10659.4</v>
      </c>
      <c r="K104" s="49">
        <v>46.4</v>
      </c>
      <c r="L104" s="49">
        <v>35.5</v>
      </c>
      <c r="M104" s="45" t="s">
        <v>87</v>
      </c>
      <c r="N104" s="49">
        <f t="shared" si="4"/>
        <v>356.29999999999995</v>
      </c>
      <c r="O104" s="52">
        <v>438.2</v>
      </c>
      <c r="P104" s="52">
        <f t="shared" si="5"/>
        <v>11097.6</v>
      </c>
      <c r="Q104" s="49">
        <v>0.5</v>
      </c>
      <c r="R104" s="49">
        <v>2.5</v>
      </c>
      <c r="S104" s="49">
        <v>89.4</v>
      </c>
      <c r="T104" s="49">
        <v>24.3</v>
      </c>
      <c r="U104" s="49" t="s">
        <v>85</v>
      </c>
      <c r="V104" s="52">
        <v>147.4</v>
      </c>
      <c r="W104" s="49" t="s">
        <v>83</v>
      </c>
      <c r="X104" s="49">
        <v>1253.3</v>
      </c>
      <c r="Y104" s="45" t="s">
        <v>87</v>
      </c>
      <c r="Z104" s="42">
        <v>136.5</v>
      </c>
      <c r="AA104" s="65" t="s">
        <v>212</v>
      </c>
      <c r="AB104" s="65" t="s">
        <v>212</v>
      </c>
      <c r="AC104" s="65" t="s">
        <v>212</v>
      </c>
      <c r="AD104" s="69">
        <v>114.4</v>
      </c>
      <c r="AE104" s="44">
        <v>5955.5</v>
      </c>
      <c r="AF104" s="69">
        <v>16.1</v>
      </c>
      <c r="AG104" s="69">
        <v>1178.1</v>
      </c>
      <c r="AH104" s="62" t="s">
        <v>83</v>
      </c>
      <c r="AI104" s="69">
        <v>3</v>
      </c>
      <c r="AJ104" s="69">
        <v>0.8</v>
      </c>
      <c r="AK104" s="62" t="s">
        <v>83</v>
      </c>
      <c r="AL104" s="44">
        <v>3</v>
      </c>
    </row>
    <row r="105" spans="1:38" ht="12.75">
      <c r="A105" s="45" t="s">
        <v>180</v>
      </c>
      <c r="B105" s="49">
        <v>5041.4</v>
      </c>
      <c r="C105" s="49">
        <v>4.8</v>
      </c>
      <c r="D105" s="49" t="s">
        <v>83</v>
      </c>
      <c r="E105" s="49">
        <v>119.2</v>
      </c>
      <c r="F105" s="49">
        <v>2.7</v>
      </c>
      <c r="G105" s="49">
        <v>48.6</v>
      </c>
      <c r="H105" s="49">
        <v>91.7</v>
      </c>
      <c r="I105" s="49">
        <v>3</v>
      </c>
      <c r="J105" s="52">
        <f>SUM(B105:I105)</f>
        <v>5311.4</v>
      </c>
      <c r="K105" s="49">
        <v>180.2</v>
      </c>
      <c r="L105" s="49">
        <v>22.7</v>
      </c>
      <c r="M105" s="45" t="s">
        <v>180</v>
      </c>
      <c r="N105" s="49">
        <f t="shared" si="4"/>
        <v>290.70000000000005</v>
      </c>
      <c r="O105" s="52">
        <v>493.6</v>
      </c>
      <c r="P105" s="52">
        <f t="shared" si="5"/>
        <v>5805</v>
      </c>
      <c r="Q105" s="49">
        <v>32.1</v>
      </c>
      <c r="R105" s="49">
        <v>6.8</v>
      </c>
      <c r="S105" s="49">
        <v>23.5</v>
      </c>
      <c r="T105" s="49">
        <v>16.9</v>
      </c>
      <c r="U105" s="49" t="s">
        <v>83</v>
      </c>
      <c r="V105" s="52">
        <v>161.4</v>
      </c>
      <c r="W105" s="49" t="s">
        <v>85</v>
      </c>
      <c r="X105" s="49" t="s">
        <v>83</v>
      </c>
      <c r="Y105" s="45" t="s">
        <v>180</v>
      </c>
      <c r="Z105" s="42">
        <v>2.9</v>
      </c>
      <c r="AA105" s="65" t="s">
        <v>212</v>
      </c>
      <c r="AB105" s="65" t="s">
        <v>212</v>
      </c>
      <c r="AC105" s="65" t="s">
        <v>212</v>
      </c>
      <c r="AD105" s="69">
        <v>11.8</v>
      </c>
      <c r="AE105" s="44">
        <v>18.7</v>
      </c>
      <c r="AF105" s="62" t="s">
        <v>83</v>
      </c>
      <c r="AG105" s="69">
        <v>47.3</v>
      </c>
      <c r="AH105" s="62" t="s">
        <v>83</v>
      </c>
      <c r="AI105" s="69">
        <v>1.7</v>
      </c>
      <c r="AJ105" s="69">
        <v>1.8</v>
      </c>
      <c r="AK105" s="62" t="s">
        <v>83</v>
      </c>
      <c r="AL105" s="44">
        <v>0.6</v>
      </c>
    </row>
    <row r="106" spans="1:38" ht="12.75">
      <c r="A106" s="45" t="s">
        <v>88</v>
      </c>
      <c r="B106" s="49">
        <v>130.3</v>
      </c>
      <c r="C106" s="49" t="s">
        <v>83</v>
      </c>
      <c r="D106" s="49" t="s">
        <v>83</v>
      </c>
      <c r="E106" s="49">
        <v>0.5</v>
      </c>
      <c r="F106" s="49" t="s">
        <v>85</v>
      </c>
      <c r="G106" s="49" t="s">
        <v>83</v>
      </c>
      <c r="H106" s="49" t="s">
        <v>83</v>
      </c>
      <c r="I106" s="49" t="s">
        <v>83</v>
      </c>
      <c r="J106" s="52">
        <f>SUM(B106:I106)-1</f>
        <v>129.8</v>
      </c>
      <c r="K106" s="49" t="s">
        <v>83</v>
      </c>
      <c r="L106" s="49" t="s">
        <v>83</v>
      </c>
      <c r="M106" s="45" t="s">
        <v>88</v>
      </c>
      <c r="N106" s="49">
        <f t="shared" si="4"/>
        <v>16.3</v>
      </c>
      <c r="O106" s="52">
        <v>16.3</v>
      </c>
      <c r="P106" s="52">
        <f t="shared" si="5"/>
        <v>146.10000000000002</v>
      </c>
      <c r="Q106" s="49">
        <v>4.6</v>
      </c>
      <c r="R106" s="49" t="s">
        <v>83</v>
      </c>
      <c r="S106" s="49" t="s">
        <v>83</v>
      </c>
      <c r="T106" s="49" t="s">
        <v>83</v>
      </c>
      <c r="U106" s="49" t="s">
        <v>83</v>
      </c>
      <c r="V106" s="52">
        <v>4.6</v>
      </c>
      <c r="W106" s="49" t="s">
        <v>83</v>
      </c>
      <c r="X106" s="49" t="s">
        <v>83</v>
      </c>
      <c r="Y106" s="45" t="s">
        <v>88</v>
      </c>
      <c r="Z106" s="67" t="s">
        <v>83</v>
      </c>
      <c r="AA106" s="65" t="s">
        <v>212</v>
      </c>
      <c r="AB106" s="65" t="s">
        <v>212</v>
      </c>
      <c r="AC106" s="65" t="s">
        <v>212</v>
      </c>
      <c r="AD106" s="69">
        <v>23.4</v>
      </c>
      <c r="AE106" s="44">
        <v>58</v>
      </c>
      <c r="AF106" s="62" t="s">
        <v>83</v>
      </c>
      <c r="AG106" s="62" t="s">
        <v>83</v>
      </c>
      <c r="AH106" s="62" t="s">
        <v>85</v>
      </c>
      <c r="AI106" s="62" t="s">
        <v>83</v>
      </c>
      <c r="AJ106" s="62" t="s">
        <v>83</v>
      </c>
      <c r="AK106" s="69">
        <v>126.7</v>
      </c>
      <c r="AL106" s="64" t="s">
        <v>83</v>
      </c>
    </row>
    <row r="107" spans="1:38" ht="12.75">
      <c r="A107" s="45" t="s">
        <v>89</v>
      </c>
      <c r="B107" s="49">
        <v>1390</v>
      </c>
      <c r="C107" s="49">
        <v>103</v>
      </c>
      <c r="D107" s="49">
        <v>1019</v>
      </c>
      <c r="E107" s="49">
        <v>363</v>
      </c>
      <c r="F107" s="49">
        <v>11</v>
      </c>
      <c r="G107" s="49">
        <v>20</v>
      </c>
      <c r="H107" s="49">
        <v>3000</v>
      </c>
      <c r="I107" s="49" t="s">
        <v>83</v>
      </c>
      <c r="J107" s="52">
        <f>SUM(B107:I107)</f>
        <v>5906</v>
      </c>
      <c r="K107" s="49">
        <v>214</v>
      </c>
      <c r="L107" s="49">
        <v>217</v>
      </c>
      <c r="M107" s="45" t="s">
        <v>89</v>
      </c>
      <c r="N107" s="49">
        <f t="shared" si="4"/>
        <v>162</v>
      </c>
      <c r="O107" s="52">
        <v>593</v>
      </c>
      <c r="P107" s="52">
        <f t="shared" si="5"/>
        <v>6499</v>
      </c>
      <c r="Q107" s="49">
        <v>1435</v>
      </c>
      <c r="R107" s="49">
        <v>71</v>
      </c>
      <c r="S107" s="49">
        <v>504</v>
      </c>
      <c r="T107" s="49" t="s">
        <v>83</v>
      </c>
      <c r="U107" s="49">
        <v>533</v>
      </c>
      <c r="V107" s="52">
        <v>2569</v>
      </c>
      <c r="W107" s="49">
        <v>8787</v>
      </c>
      <c r="X107" s="49" t="s">
        <v>83</v>
      </c>
      <c r="Y107" s="45" t="s">
        <v>89</v>
      </c>
      <c r="Z107" s="67" t="s">
        <v>83</v>
      </c>
      <c r="AA107" s="65" t="s">
        <v>212</v>
      </c>
      <c r="AB107" s="65" t="s">
        <v>212</v>
      </c>
      <c r="AC107" s="65" t="s">
        <v>212</v>
      </c>
      <c r="AD107" s="69">
        <v>1979.3</v>
      </c>
      <c r="AE107" s="44">
        <v>15630</v>
      </c>
      <c r="AF107" s="69">
        <v>113.9</v>
      </c>
      <c r="AG107" s="69">
        <v>1210</v>
      </c>
      <c r="AH107" s="62" t="s">
        <v>83</v>
      </c>
      <c r="AI107" s="69">
        <v>5.7</v>
      </c>
      <c r="AJ107" s="69">
        <v>4</v>
      </c>
      <c r="AK107" s="69">
        <v>138.3</v>
      </c>
      <c r="AL107" s="44">
        <v>14.1</v>
      </c>
    </row>
    <row r="108" spans="1:38" ht="12.75">
      <c r="A108" s="45" t="s">
        <v>90</v>
      </c>
      <c r="B108" s="49">
        <v>3371</v>
      </c>
      <c r="C108" s="49">
        <v>26</v>
      </c>
      <c r="D108" s="49">
        <v>1024</v>
      </c>
      <c r="E108" s="49">
        <v>32</v>
      </c>
      <c r="F108" s="49" t="s">
        <v>83</v>
      </c>
      <c r="G108" s="49" t="s">
        <v>83</v>
      </c>
      <c r="H108" s="49">
        <v>10055</v>
      </c>
      <c r="I108" s="49">
        <v>115</v>
      </c>
      <c r="J108" s="52">
        <f>SUM(B108:I108)</f>
        <v>14623</v>
      </c>
      <c r="K108" s="49">
        <v>91</v>
      </c>
      <c r="L108" s="49">
        <v>33</v>
      </c>
      <c r="M108" s="45" t="s">
        <v>90</v>
      </c>
      <c r="N108" s="49">
        <f t="shared" si="4"/>
        <v>16</v>
      </c>
      <c r="O108" s="52">
        <v>140</v>
      </c>
      <c r="P108" s="52">
        <f t="shared" si="5"/>
        <v>14763</v>
      </c>
      <c r="Q108" s="49">
        <v>2.1</v>
      </c>
      <c r="R108" s="49">
        <v>1.6</v>
      </c>
      <c r="S108" s="49">
        <v>802</v>
      </c>
      <c r="T108" s="49" t="s">
        <v>83</v>
      </c>
      <c r="U108" s="49">
        <v>3.9</v>
      </c>
      <c r="V108" s="52">
        <v>834.6</v>
      </c>
      <c r="W108" s="49">
        <v>1814</v>
      </c>
      <c r="X108" s="49" t="s">
        <v>83</v>
      </c>
      <c r="Y108" s="45" t="s">
        <v>90</v>
      </c>
      <c r="Z108" s="67" t="s">
        <v>83</v>
      </c>
      <c r="AA108" s="65" t="s">
        <v>212</v>
      </c>
      <c r="AB108" s="65" t="s">
        <v>212</v>
      </c>
      <c r="AC108" s="65" t="s">
        <v>212</v>
      </c>
      <c r="AD108" s="62" t="s">
        <v>83</v>
      </c>
      <c r="AE108" s="44">
        <v>9580</v>
      </c>
      <c r="AF108" s="62" t="s">
        <v>83</v>
      </c>
      <c r="AG108" s="69">
        <v>341.6</v>
      </c>
      <c r="AH108" s="62" t="s">
        <v>83</v>
      </c>
      <c r="AI108" s="69">
        <v>0.6</v>
      </c>
      <c r="AJ108" s="62" t="s">
        <v>83</v>
      </c>
      <c r="AK108" s="62" t="s">
        <v>83</v>
      </c>
      <c r="AL108" s="44">
        <v>4.6</v>
      </c>
    </row>
    <row r="109" spans="1:38" ht="12.75">
      <c r="A109" s="45" t="s">
        <v>91</v>
      </c>
      <c r="B109" s="49">
        <v>123.5</v>
      </c>
      <c r="C109" s="49" t="s">
        <v>83</v>
      </c>
      <c r="D109" s="49" t="s">
        <v>85</v>
      </c>
      <c r="E109" s="49">
        <v>695.4</v>
      </c>
      <c r="F109" s="49">
        <v>3.2</v>
      </c>
      <c r="G109" s="49">
        <v>5.1</v>
      </c>
      <c r="H109" s="49">
        <v>501.6</v>
      </c>
      <c r="I109" s="49">
        <v>24.3</v>
      </c>
      <c r="J109" s="52">
        <f>SUM(B109:I109)+1</f>
        <v>1354.1000000000001</v>
      </c>
      <c r="K109" s="49">
        <v>1</v>
      </c>
      <c r="L109" s="49" t="s">
        <v>83</v>
      </c>
      <c r="M109" s="45" t="s">
        <v>91</v>
      </c>
      <c r="N109" s="49">
        <f t="shared" si="4"/>
        <v>27.9</v>
      </c>
      <c r="O109" s="52">
        <v>28.9</v>
      </c>
      <c r="P109" s="52">
        <f>O109+J109-1</f>
        <v>1382.0000000000002</v>
      </c>
      <c r="Q109" s="49" t="s">
        <v>85</v>
      </c>
      <c r="R109" s="49">
        <v>1.7</v>
      </c>
      <c r="S109" s="49">
        <v>4.5</v>
      </c>
      <c r="T109" s="49" t="s">
        <v>85</v>
      </c>
      <c r="U109" s="49" t="s">
        <v>83</v>
      </c>
      <c r="V109" s="52">
        <v>7.1</v>
      </c>
      <c r="W109" s="49" t="s">
        <v>85</v>
      </c>
      <c r="X109" s="49" t="s">
        <v>83</v>
      </c>
      <c r="Y109" s="45" t="s">
        <v>91</v>
      </c>
      <c r="Z109" s="67" t="s">
        <v>83</v>
      </c>
      <c r="AA109" s="65" t="s">
        <v>212</v>
      </c>
      <c r="AB109" s="65" t="s">
        <v>212</v>
      </c>
      <c r="AC109" s="65" t="s">
        <v>212</v>
      </c>
      <c r="AD109" s="62" t="s">
        <v>83</v>
      </c>
      <c r="AE109" s="44">
        <v>59</v>
      </c>
      <c r="AF109" s="62" t="s">
        <v>83</v>
      </c>
      <c r="AG109" s="69">
        <v>118.3</v>
      </c>
      <c r="AH109" s="62" t="s">
        <v>83</v>
      </c>
      <c r="AI109" s="62" t="s">
        <v>85</v>
      </c>
      <c r="AJ109" s="69">
        <v>20.6</v>
      </c>
      <c r="AK109" s="62" t="s">
        <v>83</v>
      </c>
      <c r="AL109" s="44" t="s">
        <v>85</v>
      </c>
    </row>
    <row r="110" spans="1:38" ht="12.75">
      <c r="A110" s="45" t="s">
        <v>92</v>
      </c>
      <c r="B110" s="49">
        <v>554</v>
      </c>
      <c r="C110" s="49">
        <v>4</v>
      </c>
      <c r="D110" s="49">
        <v>12.3</v>
      </c>
      <c r="E110" s="49">
        <v>486.9</v>
      </c>
      <c r="F110" s="49" t="s">
        <v>83</v>
      </c>
      <c r="G110" s="49">
        <v>2.1</v>
      </c>
      <c r="H110" s="49">
        <v>492.2</v>
      </c>
      <c r="I110" s="49">
        <v>7</v>
      </c>
      <c r="J110" s="52">
        <f>SUM(B110:I110)</f>
        <v>1558.4999999999998</v>
      </c>
      <c r="K110" s="49" t="s">
        <v>83</v>
      </c>
      <c r="L110" s="49" t="s">
        <v>83</v>
      </c>
      <c r="M110" s="45" t="s">
        <v>92</v>
      </c>
      <c r="N110" s="49">
        <f t="shared" si="4"/>
        <v>14.2</v>
      </c>
      <c r="O110" s="52">
        <v>14.2</v>
      </c>
      <c r="P110" s="52">
        <f>O110+J110-1</f>
        <v>1571.6999999999998</v>
      </c>
      <c r="Q110" s="49" t="s">
        <v>83</v>
      </c>
      <c r="R110" s="49">
        <v>3</v>
      </c>
      <c r="S110" s="49">
        <v>37</v>
      </c>
      <c r="T110" s="49">
        <v>2.3</v>
      </c>
      <c r="U110" s="49" t="s">
        <v>83</v>
      </c>
      <c r="V110" s="52">
        <v>42.3</v>
      </c>
      <c r="W110" s="49" t="s">
        <v>83</v>
      </c>
      <c r="X110" s="49" t="s">
        <v>83</v>
      </c>
      <c r="Y110" s="45" t="s">
        <v>92</v>
      </c>
      <c r="Z110" s="67" t="s">
        <v>83</v>
      </c>
      <c r="AA110" s="65" t="s">
        <v>212</v>
      </c>
      <c r="AB110" s="65" t="s">
        <v>212</v>
      </c>
      <c r="AC110" s="65" t="s">
        <v>212</v>
      </c>
      <c r="AD110" s="62" t="s">
        <v>83</v>
      </c>
      <c r="AE110" s="44">
        <v>0.8</v>
      </c>
      <c r="AF110" s="62" t="s">
        <v>83</v>
      </c>
      <c r="AG110" s="69">
        <v>6</v>
      </c>
      <c r="AH110" s="62" t="s">
        <v>83</v>
      </c>
      <c r="AI110" s="69">
        <v>0.6</v>
      </c>
      <c r="AJ110" s="62" t="s">
        <v>83</v>
      </c>
      <c r="AK110" s="62" t="s">
        <v>83</v>
      </c>
      <c r="AL110" s="64" t="s">
        <v>83</v>
      </c>
    </row>
    <row r="111" spans="1:38" ht="12.75">
      <c r="A111" s="45" t="s">
        <v>179</v>
      </c>
      <c r="B111" s="49">
        <v>2967.8</v>
      </c>
      <c r="C111" s="49" t="s">
        <v>85</v>
      </c>
      <c r="D111" s="49" t="s">
        <v>85</v>
      </c>
      <c r="E111" s="49">
        <v>296.4</v>
      </c>
      <c r="F111" s="49">
        <v>11.2</v>
      </c>
      <c r="G111" s="49">
        <v>12</v>
      </c>
      <c r="H111" s="49">
        <v>128.9</v>
      </c>
      <c r="I111" s="49">
        <v>12</v>
      </c>
      <c r="J111" s="52">
        <f>SUM(B111:I111)-1</f>
        <v>3427.3</v>
      </c>
      <c r="K111" s="54">
        <v>70.8</v>
      </c>
      <c r="L111" s="49">
        <v>60.2</v>
      </c>
      <c r="M111" s="45" t="s">
        <v>179</v>
      </c>
      <c r="N111" s="49">
        <f t="shared" si="4"/>
        <v>127.10000000000002</v>
      </c>
      <c r="O111" s="52">
        <v>258.1</v>
      </c>
      <c r="P111" s="52">
        <f>O111+J111+1</f>
        <v>3686.4</v>
      </c>
      <c r="Q111" s="49" t="s">
        <v>83</v>
      </c>
      <c r="R111" s="49">
        <v>2.9</v>
      </c>
      <c r="S111" s="54">
        <v>33.4</v>
      </c>
      <c r="T111" s="49">
        <v>12.1</v>
      </c>
      <c r="U111" s="49" t="s">
        <v>85</v>
      </c>
      <c r="V111" s="52">
        <v>50</v>
      </c>
      <c r="W111" s="49" t="s">
        <v>83</v>
      </c>
      <c r="X111" s="49">
        <v>1</v>
      </c>
      <c r="Y111" s="45" t="s">
        <v>179</v>
      </c>
      <c r="Z111" s="42">
        <v>5</v>
      </c>
      <c r="AA111" s="65" t="s">
        <v>212</v>
      </c>
      <c r="AB111" s="65" t="s">
        <v>212</v>
      </c>
      <c r="AC111" s="65" t="s">
        <v>212</v>
      </c>
      <c r="AD111" s="62" t="s">
        <v>83</v>
      </c>
      <c r="AE111" s="57">
        <v>142</v>
      </c>
      <c r="AF111" s="62" t="s">
        <v>83</v>
      </c>
      <c r="AG111" s="62" t="s">
        <v>83</v>
      </c>
      <c r="AH111" s="62" t="s">
        <v>83</v>
      </c>
      <c r="AI111" s="62" t="s">
        <v>83</v>
      </c>
      <c r="AJ111" s="62" t="s">
        <v>83</v>
      </c>
      <c r="AK111" s="62" t="s">
        <v>83</v>
      </c>
      <c r="AL111" s="64" t="s">
        <v>83</v>
      </c>
    </row>
    <row r="112" spans="1:38" ht="12.75">
      <c r="A112" s="45" t="s">
        <v>93</v>
      </c>
      <c r="B112" s="49">
        <v>3446</v>
      </c>
      <c r="C112" s="49">
        <v>1312</v>
      </c>
      <c r="D112" s="49">
        <v>187</v>
      </c>
      <c r="E112" s="49">
        <v>2719</v>
      </c>
      <c r="F112" s="49">
        <v>816</v>
      </c>
      <c r="G112" s="49">
        <v>21</v>
      </c>
      <c r="H112" s="49">
        <v>205</v>
      </c>
      <c r="I112" s="49" t="s">
        <v>83</v>
      </c>
      <c r="J112" s="52">
        <f>SUM(B112:I112)</f>
        <v>8706</v>
      </c>
      <c r="K112" s="49">
        <v>308</v>
      </c>
      <c r="L112" s="49">
        <v>280</v>
      </c>
      <c r="M112" s="45" t="s">
        <v>93</v>
      </c>
      <c r="N112" s="49">
        <f t="shared" si="4"/>
        <v>305</v>
      </c>
      <c r="O112" s="52">
        <v>893</v>
      </c>
      <c r="P112" s="52">
        <f t="shared" si="5"/>
        <v>9599</v>
      </c>
      <c r="Q112" s="49">
        <v>379</v>
      </c>
      <c r="R112" s="49">
        <v>48</v>
      </c>
      <c r="S112" s="49">
        <v>1</v>
      </c>
      <c r="T112" s="49">
        <v>4</v>
      </c>
      <c r="U112" s="49">
        <v>16</v>
      </c>
      <c r="V112" s="52">
        <v>1125</v>
      </c>
      <c r="W112" s="49">
        <v>610</v>
      </c>
      <c r="X112" s="49" t="s">
        <v>83</v>
      </c>
      <c r="Y112" s="45" t="s">
        <v>93</v>
      </c>
      <c r="Z112" s="42">
        <v>1</v>
      </c>
      <c r="AA112" s="65" t="s">
        <v>212</v>
      </c>
      <c r="AB112" s="65" t="s">
        <v>212</v>
      </c>
      <c r="AC112" s="65" t="s">
        <v>212</v>
      </c>
      <c r="AD112" s="69">
        <v>431.5</v>
      </c>
      <c r="AE112" s="44">
        <v>28669.7</v>
      </c>
      <c r="AF112" s="69">
        <v>46</v>
      </c>
      <c r="AG112" s="69">
        <v>546</v>
      </c>
      <c r="AH112" s="69">
        <v>3</v>
      </c>
      <c r="AI112" s="69">
        <v>148</v>
      </c>
      <c r="AJ112" s="69">
        <v>22.9</v>
      </c>
      <c r="AK112" s="69">
        <v>1625</v>
      </c>
      <c r="AL112" s="44">
        <v>88</v>
      </c>
    </row>
    <row r="113" spans="1:38" ht="12.75">
      <c r="A113" s="45" t="s">
        <v>94</v>
      </c>
      <c r="B113" s="49">
        <v>631</v>
      </c>
      <c r="C113" s="49" t="s">
        <v>85</v>
      </c>
      <c r="D113" s="49" t="s">
        <v>83</v>
      </c>
      <c r="E113" s="49">
        <v>0</v>
      </c>
      <c r="F113" s="49">
        <v>1</v>
      </c>
      <c r="G113" s="49" t="s">
        <v>83</v>
      </c>
      <c r="H113" s="49" t="s">
        <v>83</v>
      </c>
      <c r="I113" s="49" t="s">
        <v>83</v>
      </c>
      <c r="J113" s="52">
        <f>SUM(B113:I113)</f>
        <v>632</v>
      </c>
      <c r="K113" s="49" t="s">
        <v>83</v>
      </c>
      <c r="L113" s="49" t="s">
        <v>83</v>
      </c>
      <c r="M113" s="45" t="s">
        <v>94</v>
      </c>
      <c r="N113" s="49">
        <f t="shared" si="4"/>
        <v>8.4</v>
      </c>
      <c r="O113" s="52">
        <v>8.4</v>
      </c>
      <c r="P113" s="52">
        <f t="shared" si="5"/>
        <v>640.4</v>
      </c>
      <c r="Q113" s="49">
        <v>3</v>
      </c>
      <c r="R113" s="49">
        <v>0.2</v>
      </c>
      <c r="S113" s="49" t="s">
        <v>83</v>
      </c>
      <c r="T113" s="49" t="s">
        <v>83</v>
      </c>
      <c r="U113" s="49" t="s">
        <v>83</v>
      </c>
      <c r="V113" s="52">
        <v>3.2</v>
      </c>
      <c r="W113" s="49">
        <v>2</v>
      </c>
      <c r="X113" s="49" t="s">
        <v>83</v>
      </c>
      <c r="Y113" s="45" t="s">
        <v>94</v>
      </c>
      <c r="Z113" s="67" t="s">
        <v>83</v>
      </c>
      <c r="AA113" s="65" t="s">
        <v>212</v>
      </c>
      <c r="AB113" s="65" t="s">
        <v>212</v>
      </c>
      <c r="AC113" s="65" t="s">
        <v>212</v>
      </c>
      <c r="AD113" s="69">
        <v>463.8</v>
      </c>
      <c r="AE113" s="44">
        <v>440</v>
      </c>
      <c r="AF113" s="62" t="s">
        <v>85</v>
      </c>
      <c r="AG113" s="62" t="s">
        <v>83</v>
      </c>
      <c r="AH113" s="69">
        <v>64.3</v>
      </c>
      <c r="AI113" s="69">
        <v>1.4</v>
      </c>
      <c r="AJ113" s="69">
        <v>42.5</v>
      </c>
      <c r="AK113" s="69">
        <v>6054</v>
      </c>
      <c r="AL113" s="44">
        <v>10</v>
      </c>
    </row>
    <row r="114" spans="1:38" ht="12.75">
      <c r="A114" s="45" t="s">
        <v>95</v>
      </c>
      <c r="B114" s="49">
        <v>1368.4</v>
      </c>
      <c r="C114" s="49">
        <v>595.7</v>
      </c>
      <c r="D114" s="49">
        <v>253.9</v>
      </c>
      <c r="E114" s="49">
        <v>840.2</v>
      </c>
      <c r="F114" s="49" t="s">
        <v>85</v>
      </c>
      <c r="G114" s="49">
        <v>89.9</v>
      </c>
      <c r="H114" s="49">
        <v>7325.9</v>
      </c>
      <c r="I114" s="49">
        <v>69.8</v>
      </c>
      <c r="J114" s="52">
        <f>SUM(B114:I114)-1</f>
        <v>10542.8</v>
      </c>
      <c r="K114" s="49">
        <v>2413</v>
      </c>
      <c r="L114" s="49">
        <v>220.2</v>
      </c>
      <c r="M114" s="45" t="s">
        <v>95</v>
      </c>
      <c r="N114" s="49">
        <f t="shared" si="4"/>
        <v>569.9000000000001</v>
      </c>
      <c r="O114" s="52">
        <v>3203.1</v>
      </c>
      <c r="P114" s="52">
        <f t="shared" si="5"/>
        <v>13745.9</v>
      </c>
      <c r="Q114" s="49">
        <v>193.4</v>
      </c>
      <c r="R114" s="49">
        <v>66.2</v>
      </c>
      <c r="S114" s="49">
        <v>693.4</v>
      </c>
      <c r="T114" s="49">
        <v>49.2</v>
      </c>
      <c r="U114" s="49">
        <v>0.5</v>
      </c>
      <c r="V114" s="52">
        <v>5814.2</v>
      </c>
      <c r="W114" s="49">
        <v>828.6</v>
      </c>
      <c r="X114" s="49" t="s">
        <v>83</v>
      </c>
      <c r="Y114" s="45" t="s">
        <v>95</v>
      </c>
      <c r="Z114" s="42">
        <v>1.8</v>
      </c>
      <c r="AA114" s="65" t="s">
        <v>212</v>
      </c>
      <c r="AB114" s="65" t="s">
        <v>212</v>
      </c>
      <c r="AC114" s="65" t="s">
        <v>212</v>
      </c>
      <c r="AD114" s="69">
        <v>492.4</v>
      </c>
      <c r="AE114" s="44">
        <v>2806</v>
      </c>
      <c r="AF114" s="62" t="s">
        <v>85</v>
      </c>
      <c r="AG114" s="69">
        <v>683.3</v>
      </c>
      <c r="AH114" s="62" t="s">
        <v>83</v>
      </c>
      <c r="AI114" s="69">
        <v>32.8</v>
      </c>
      <c r="AJ114" s="69">
        <v>6.4</v>
      </c>
      <c r="AK114" s="62" t="s">
        <v>83</v>
      </c>
      <c r="AL114" s="44" t="s">
        <v>85</v>
      </c>
    </row>
    <row r="115" spans="1:38" ht="12.75">
      <c r="A115" s="45" t="s">
        <v>96</v>
      </c>
      <c r="B115" s="49">
        <v>2569</v>
      </c>
      <c r="C115" s="49">
        <v>3772</v>
      </c>
      <c r="D115" s="49">
        <v>1059</v>
      </c>
      <c r="E115" s="49">
        <v>1150</v>
      </c>
      <c r="F115" s="49">
        <v>123</v>
      </c>
      <c r="G115" s="49">
        <v>36</v>
      </c>
      <c r="H115" s="49">
        <v>1631.1</v>
      </c>
      <c r="I115" s="49">
        <v>1</v>
      </c>
      <c r="J115" s="52">
        <f>SUM(B115:I115)</f>
        <v>10341.1</v>
      </c>
      <c r="K115" s="49">
        <v>924</v>
      </c>
      <c r="L115" s="49">
        <v>815</v>
      </c>
      <c r="M115" s="45" t="s">
        <v>96</v>
      </c>
      <c r="N115" s="49">
        <f t="shared" si="4"/>
        <v>565</v>
      </c>
      <c r="O115" s="52">
        <v>2304</v>
      </c>
      <c r="P115" s="52">
        <f t="shared" si="5"/>
        <v>12645.1</v>
      </c>
      <c r="Q115" s="49">
        <v>399</v>
      </c>
      <c r="R115" s="49">
        <v>14</v>
      </c>
      <c r="S115" s="49">
        <v>5</v>
      </c>
      <c r="T115" s="49">
        <v>16</v>
      </c>
      <c r="U115" s="49">
        <v>4</v>
      </c>
      <c r="V115" s="52">
        <v>3721</v>
      </c>
      <c r="W115" s="49">
        <v>4618</v>
      </c>
      <c r="X115" s="49" t="s">
        <v>83</v>
      </c>
      <c r="Y115" s="45" t="s">
        <v>96</v>
      </c>
      <c r="Z115" s="42">
        <v>33</v>
      </c>
      <c r="AA115" s="65" t="s">
        <v>212</v>
      </c>
      <c r="AB115" s="65" t="s">
        <v>212</v>
      </c>
      <c r="AC115" s="65" t="s">
        <v>212</v>
      </c>
      <c r="AD115" s="69">
        <v>4628</v>
      </c>
      <c r="AE115" s="44">
        <v>78568</v>
      </c>
      <c r="AF115" s="69">
        <v>7</v>
      </c>
      <c r="AG115" s="69">
        <v>74.5</v>
      </c>
      <c r="AH115" s="62" t="s">
        <v>83</v>
      </c>
      <c r="AI115" s="69">
        <v>47</v>
      </c>
      <c r="AJ115" s="69">
        <v>1.2</v>
      </c>
      <c r="AK115" s="69">
        <v>175.1</v>
      </c>
      <c r="AL115" s="44">
        <v>9</v>
      </c>
    </row>
    <row r="116" spans="1:38" ht="12.75">
      <c r="A116" s="45" t="s">
        <v>97</v>
      </c>
      <c r="B116" s="49">
        <v>386.1</v>
      </c>
      <c r="C116" s="49" t="s">
        <v>83</v>
      </c>
      <c r="D116" s="49" t="s">
        <v>83</v>
      </c>
      <c r="E116" s="49">
        <v>7.9</v>
      </c>
      <c r="F116" s="49" t="s">
        <v>83</v>
      </c>
      <c r="G116" s="49" t="s">
        <v>83</v>
      </c>
      <c r="H116" s="49" t="s">
        <v>83</v>
      </c>
      <c r="I116" s="49" t="s">
        <v>83</v>
      </c>
      <c r="J116" s="52">
        <f>SUM(B116:I116)</f>
        <v>394</v>
      </c>
      <c r="K116" s="49" t="s">
        <v>83</v>
      </c>
      <c r="L116" s="49" t="s">
        <v>83</v>
      </c>
      <c r="M116" s="45" t="s">
        <v>97</v>
      </c>
      <c r="N116" s="49">
        <f t="shared" si="4"/>
        <v>4.5</v>
      </c>
      <c r="O116" s="52">
        <v>4.5</v>
      </c>
      <c r="P116" s="52">
        <f t="shared" si="5"/>
        <v>398.5</v>
      </c>
      <c r="Q116" s="49" t="s">
        <v>83</v>
      </c>
      <c r="R116" s="49">
        <v>0.6</v>
      </c>
      <c r="S116" s="49" t="s">
        <v>85</v>
      </c>
      <c r="T116" s="49" t="s">
        <v>83</v>
      </c>
      <c r="U116" s="49" t="s">
        <v>83</v>
      </c>
      <c r="V116" s="52">
        <v>0.7</v>
      </c>
      <c r="W116" s="49" t="s">
        <v>83</v>
      </c>
      <c r="X116" s="49" t="s">
        <v>83</v>
      </c>
      <c r="Y116" s="45" t="s">
        <v>97</v>
      </c>
      <c r="Z116" s="67" t="s">
        <v>83</v>
      </c>
      <c r="AA116" s="65" t="s">
        <v>212</v>
      </c>
      <c r="AB116" s="65" t="s">
        <v>212</v>
      </c>
      <c r="AC116" s="65" t="s">
        <v>212</v>
      </c>
      <c r="AD116" s="69">
        <v>56.9</v>
      </c>
      <c r="AE116" s="44">
        <v>23</v>
      </c>
      <c r="AF116" s="62" t="s">
        <v>83</v>
      </c>
      <c r="AG116" s="69">
        <v>25.5</v>
      </c>
      <c r="AH116" s="62" t="s">
        <v>83</v>
      </c>
      <c r="AI116" s="69">
        <v>3.9</v>
      </c>
      <c r="AJ116" s="69">
        <v>3.7</v>
      </c>
      <c r="AK116" s="62" t="s">
        <v>83</v>
      </c>
      <c r="AL116" s="44" t="s">
        <v>85</v>
      </c>
    </row>
    <row r="117" spans="1:38" ht="12.75">
      <c r="A117" s="45" t="s">
        <v>98</v>
      </c>
      <c r="B117" s="49">
        <v>200.2</v>
      </c>
      <c r="C117" s="49" t="s">
        <v>83</v>
      </c>
      <c r="D117" s="49" t="s">
        <v>83</v>
      </c>
      <c r="E117" s="49">
        <v>25</v>
      </c>
      <c r="F117" s="49" t="s">
        <v>83</v>
      </c>
      <c r="G117" s="49">
        <v>2.2</v>
      </c>
      <c r="H117" s="49">
        <v>1.2</v>
      </c>
      <c r="I117" s="49" t="s">
        <v>83</v>
      </c>
      <c r="J117" s="52">
        <f>SUM(B117:I117)+1</f>
        <v>229.59999999999997</v>
      </c>
      <c r="K117" s="49" t="s">
        <v>85</v>
      </c>
      <c r="L117" s="49">
        <v>0.6</v>
      </c>
      <c r="M117" s="45" t="s">
        <v>98</v>
      </c>
      <c r="N117" s="49">
        <f t="shared" si="4"/>
        <v>2.3</v>
      </c>
      <c r="O117" s="52">
        <v>2.9</v>
      </c>
      <c r="P117" s="52">
        <f>O117+J117-1</f>
        <v>231.49999999999997</v>
      </c>
      <c r="Q117" s="49" t="s">
        <v>83</v>
      </c>
      <c r="R117" s="54">
        <v>0.8</v>
      </c>
      <c r="S117" s="49">
        <v>4.8</v>
      </c>
      <c r="T117" s="49" t="s">
        <v>83</v>
      </c>
      <c r="U117" s="49" t="s">
        <v>83</v>
      </c>
      <c r="V117" s="52">
        <v>6.6</v>
      </c>
      <c r="W117" s="49">
        <v>7.7</v>
      </c>
      <c r="X117" s="49">
        <v>35</v>
      </c>
      <c r="Y117" s="45" t="s">
        <v>98</v>
      </c>
      <c r="Z117" s="42">
        <v>20.1</v>
      </c>
      <c r="AA117" s="65" t="s">
        <v>212</v>
      </c>
      <c r="AB117" s="65" t="s">
        <v>212</v>
      </c>
      <c r="AC117" s="65" t="s">
        <v>212</v>
      </c>
      <c r="AD117" s="69">
        <v>72.3</v>
      </c>
      <c r="AE117" s="44" t="s">
        <v>85</v>
      </c>
      <c r="AF117" s="69">
        <v>0.5</v>
      </c>
      <c r="AG117" s="69">
        <v>181</v>
      </c>
      <c r="AH117" s="69">
        <v>0.7</v>
      </c>
      <c r="AI117" s="69">
        <v>1.4</v>
      </c>
      <c r="AJ117" s="69">
        <v>57.3</v>
      </c>
      <c r="AK117" s="62" t="s">
        <v>83</v>
      </c>
      <c r="AL117" s="44">
        <v>14.3</v>
      </c>
    </row>
    <row r="118" spans="1:38" ht="12.75">
      <c r="A118" s="45" t="s">
        <v>99</v>
      </c>
      <c r="B118" s="49">
        <v>29.5</v>
      </c>
      <c r="C118" s="49" t="s">
        <v>83</v>
      </c>
      <c r="D118" s="49" t="s">
        <v>83</v>
      </c>
      <c r="E118" s="49">
        <v>21</v>
      </c>
      <c r="F118" s="49" t="s">
        <v>83</v>
      </c>
      <c r="G118" s="49" t="s">
        <v>83</v>
      </c>
      <c r="H118" s="49" t="s">
        <v>83</v>
      </c>
      <c r="I118" s="49" t="s">
        <v>83</v>
      </c>
      <c r="J118" s="52">
        <f>SUM(B118:I118)</f>
        <v>50.5</v>
      </c>
      <c r="K118" s="49" t="s">
        <v>83</v>
      </c>
      <c r="L118" s="49" t="s">
        <v>85</v>
      </c>
      <c r="M118" s="45" t="s">
        <v>99</v>
      </c>
      <c r="N118" s="49">
        <f t="shared" si="4"/>
        <v>5.8</v>
      </c>
      <c r="O118" s="52">
        <v>5.8</v>
      </c>
      <c r="P118" s="52">
        <f t="shared" si="5"/>
        <v>56.3</v>
      </c>
      <c r="Q118" s="49" t="s">
        <v>83</v>
      </c>
      <c r="R118" s="49">
        <v>1.5</v>
      </c>
      <c r="S118" s="49" t="s">
        <v>85</v>
      </c>
      <c r="T118" s="49" t="s">
        <v>83</v>
      </c>
      <c r="U118" s="49" t="s">
        <v>83</v>
      </c>
      <c r="V118" s="52">
        <v>3.8</v>
      </c>
      <c r="W118" s="49">
        <v>5.2</v>
      </c>
      <c r="X118" s="49" t="s">
        <v>83</v>
      </c>
      <c r="Y118" s="45" t="s">
        <v>99</v>
      </c>
      <c r="Z118" s="67" t="s">
        <v>83</v>
      </c>
      <c r="AA118" s="65" t="s">
        <v>212</v>
      </c>
      <c r="AB118" s="65" t="s">
        <v>212</v>
      </c>
      <c r="AC118" s="65" t="s">
        <v>212</v>
      </c>
      <c r="AD118" s="69">
        <v>8.1</v>
      </c>
      <c r="AE118" s="44">
        <v>4.6</v>
      </c>
      <c r="AF118" s="62" t="s">
        <v>85</v>
      </c>
      <c r="AG118" s="69">
        <v>3.9</v>
      </c>
      <c r="AH118" s="62" t="s">
        <v>83</v>
      </c>
      <c r="AI118" s="69">
        <v>0.8</v>
      </c>
      <c r="AJ118" s="69">
        <v>29.6</v>
      </c>
      <c r="AK118" s="62" t="s">
        <v>83</v>
      </c>
      <c r="AL118" s="44">
        <v>2.3</v>
      </c>
    </row>
    <row r="119" spans="1:38" ht="12.75">
      <c r="A119" s="45" t="s">
        <v>100</v>
      </c>
      <c r="B119" s="49">
        <v>263.5</v>
      </c>
      <c r="C119" s="49">
        <v>0.8</v>
      </c>
      <c r="D119" s="49" t="s">
        <v>83</v>
      </c>
      <c r="E119" s="49">
        <v>108.3</v>
      </c>
      <c r="F119" s="49" t="s">
        <v>83</v>
      </c>
      <c r="G119" s="49">
        <v>17.3</v>
      </c>
      <c r="H119" s="49">
        <v>1.3</v>
      </c>
      <c r="I119" s="49" t="s">
        <v>83</v>
      </c>
      <c r="J119" s="52">
        <f>SUM(B119:I119)</f>
        <v>391.20000000000005</v>
      </c>
      <c r="K119" s="49">
        <v>0.5</v>
      </c>
      <c r="L119" s="49">
        <v>10.2</v>
      </c>
      <c r="M119" s="45" t="s">
        <v>100</v>
      </c>
      <c r="N119" s="49">
        <f t="shared" si="4"/>
        <v>34.3</v>
      </c>
      <c r="O119" s="52">
        <v>45</v>
      </c>
      <c r="P119" s="52">
        <f t="shared" si="5"/>
        <v>436.20000000000005</v>
      </c>
      <c r="Q119" s="49">
        <v>1</v>
      </c>
      <c r="R119" s="49">
        <v>3.5</v>
      </c>
      <c r="S119" s="49">
        <v>20.7</v>
      </c>
      <c r="T119" s="49">
        <v>5.7</v>
      </c>
      <c r="U119" s="49" t="s">
        <v>83</v>
      </c>
      <c r="V119" s="52">
        <v>62.6</v>
      </c>
      <c r="W119" s="49" t="s">
        <v>85</v>
      </c>
      <c r="X119" s="49">
        <v>5.9</v>
      </c>
      <c r="Y119" s="45" t="s">
        <v>100</v>
      </c>
      <c r="Z119" s="67" t="s">
        <v>83</v>
      </c>
      <c r="AA119" s="65" t="s">
        <v>212</v>
      </c>
      <c r="AB119" s="65" t="s">
        <v>212</v>
      </c>
      <c r="AC119" s="65" t="s">
        <v>212</v>
      </c>
      <c r="AD119" s="69">
        <v>5.2</v>
      </c>
      <c r="AE119" s="44">
        <v>233.9</v>
      </c>
      <c r="AF119" s="62" t="s">
        <v>83</v>
      </c>
      <c r="AG119" s="69">
        <v>31.4</v>
      </c>
      <c r="AH119" s="62" t="s">
        <v>83</v>
      </c>
      <c r="AI119" s="69">
        <v>1</v>
      </c>
      <c r="AJ119" s="69">
        <v>23.1</v>
      </c>
      <c r="AK119" s="62" t="s">
        <v>85</v>
      </c>
      <c r="AL119" s="44">
        <v>0.5</v>
      </c>
    </row>
    <row r="120" spans="1:38" ht="12.75">
      <c r="A120" s="45" t="s">
        <v>101</v>
      </c>
      <c r="B120" s="49">
        <v>6824.7</v>
      </c>
      <c r="C120" s="49">
        <v>5.8</v>
      </c>
      <c r="D120" s="49">
        <v>1.4</v>
      </c>
      <c r="E120" s="49">
        <v>102.8</v>
      </c>
      <c r="F120" s="49">
        <v>43.1</v>
      </c>
      <c r="G120" s="49">
        <v>9.3</v>
      </c>
      <c r="H120" s="49">
        <v>5.8</v>
      </c>
      <c r="I120" s="49" t="s">
        <v>83</v>
      </c>
      <c r="J120" s="52">
        <f>SUM(B120:I120)-1</f>
        <v>6991.900000000001</v>
      </c>
      <c r="K120" s="49">
        <v>24</v>
      </c>
      <c r="L120" s="49">
        <v>106.5</v>
      </c>
      <c r="M120" s="45" t="s">
        <v>101</v>
      </c>
      <c r="N120" s="49">
        <f t="shared" si="4"/>
        <v>221.3</v>
      </c>
      <c r="O120" s="52">
        <v>351.8</v>
      </c>
      <c r="P120" s="52">
        <f>O120+J120+1</f>
        <v>7344.700000000001</v>
      </c>
      <c r="Q120" s="49">
        <v>87.7</v>
      </c>
      <c r="R120" s="49">
        <v>10.6</v>
      </c>
      <c r="S120" s="49">
        <v>2.6</v>
      </c>
      <c r="T120" s="49">
        <v>10.5</v>
      </c>
      <c r="U120" s="49">
        <v>10.5</v>
      </c>
      <c r="V120" s="52">
        <v>175.1</v>
      </c>
      <c r="W120" s="49">
        <v>107.9</v>
      </c>
      <c r="X120" s="49">
        <v>47.8</v>
      </c>
      <c r="Y120" s="45" t="s">
        <v>101</v>
      </c>
      <c r="Z120" s="42">
        <v>84.6</v>
      </c>
      <c r="AA120" s="65" t="s">
        <v>212</v>
      </c>
      <c r="AB120" s="65" t="s">
        <v>212</v>
      </c>
      <c r="AC120" s="65" t="s">
        <v>212</v>
      </c>
      <c r="AD120" s="69">
        <v>284.8</v>
      </c>
      <c r="AE120" s="44">
        <v>1274.4</v>
      </c>
      <c r="AF120" s="69">
        <v>3</v>
      </c>
      <c r="AG120" s="69">
        <v>79.3</v>
      </c>
      <c r="AH120" s="62" t="s">
        <v>83</v>
      </c>
      <c r="AI120" s="69">
        <v>63.9</v>
      </c>
      <c r="AJ120" s="69">
        <v>31.4</v>
      </c>
      <c r="AK120" s="69">
        <v>275.8</v>
      </c>
      <c r="AL120" s="44">
        <v>59.4</v>
      </c>
    </row>
    <row r="121" spans="1:38" ht="12.75">
      <c r="A121" s="45" t="s">
        <v>102</v>
      </c>
      <c r="B121" s="49">
        <v>10138</v>
      </c>
      <c r="C121" s="49" t="s">
        <v>83</v>
      </c>
      <c r="D121" s="49">
        <v>6</v>
      </c>
      <c r="E121" s="49">
        <v>481</v>
      </c>
      <c r="F121" s="49" t="s">
        <v>83</v>
      </c>
      <c r="G121" s="49">
        <v>1</v>
      </c>
      <c r="H121" s="49">
        <v>14596</v>
      </c>
      <c r="I121" s="49">
        <v>64</v>
      </c>
      <c r="J121" s="52">
        <f>SUM(B121:I121)</f>
        <v>25286</v>
      </c>
      <c r="K121" s="49">
        <v>3.8</v>
      </c>
      <c r="L121" s="49">
        <v>6.7</v>
      </c>
      <c r="M121" s="45" t="s">
        <v>102</v>
      </c>
      <c r="N121" s="49">
        <f t="shared" si="4"/>
        <v>16.6</v>
      </c>
      <c r="O121" s="52">
        <v>27.1</v>
      </c>
      <c r="P121" s="52">
        <f t="shared" si="5"/>
        <v>25313.1</v>
      </c>
      <c r="Q121" s="49">
        <v>3.8</v>
      </c>
      <c r="R121" s="49">
        <v>3.2</v>
      </c>
      <c r="S121" s="49">
        <v>46</v>
      </c>
      <c r="T121" s="49" t="s">
        <v>85</v>
      </c>
      <c r="U121" s="49" t="s">
        <v>83</v>
      </c>
      <c r="V121" s="52">
        <v>78.2</v>
      </c>
      <c r="W121" s="49">
        <v>2678</v>
      </c>
      <c r="X121" s="49" t="s">
        <v>83</v>
      </c>
      <c r="Y121" s="45" t="s">
        <v>102</v>
      </c>
      <c r="Z121" s="67" t="s">
        <v>83</v>
      </c>
      <c r="AA121" s="65" t="s">
        <v>212</v>
      </c>
      <c r="AB121" s="65" t="s">
        <v>212</v>
      </c>
      <c r="AC121" s="65" t="s">
        <v>212</v>
      </c>
      <c r="AD121" s="62" t="s">
        <v>83</v>
      </c>
      <c r="AE121" s="44">
        <v>6020</v>
      </c>
      <c r="AF121" s="62" t="s">
        <v>83</v>
      </c>
      <c r="AG121" s="69">
        <v>1223</v>
      </c>
      <c r="AH121" s="62" t="s">
        <v>83</v>
      </c>
      <c r="AI121" s="69">
        <v>4.2</v>
      </c>
      <c r="AJ121" s="62" t="s">
        <v>83</v>
      </c>
      <c r="AK121" s="62" t="s">
        <v>83</v>
      </c>
      <c r="AL121" s="64" t="s">
        <v>83</v>
      </c>
    </row>
    <row r="122" spans="1:38" ht="12.75">
      <c r="A122" s="45" t="s">
        <v>103</v>
      </c>
      <c r="B122" s="49">
        <v>169.8</v>
      </c>
      <c r="C122" s="49">
        <v>367.8</v>
      </c>
      <c r="D122" s="49">
        <v>3421</v>
      </c>
      <c r="E122" s="49">
        <v>1116.4</v>
      </c>
      <c r="F122" s="49" t="s">
        <v>83</v>
      </c>
      <c r="G122" s="49">
        <v>5</v>
      </c>
      <c r="H122" s="49">
        <v>7055.8</v>
      </c>
      <c r="I122" s="49">
        <v>591.7</v>
      </c>
      <c r="J122" s="52">
        <f>SUM(B122:I122)+1</f>
        <v>12728.5</v>
      </c>
      <c r="K122" s="49">
        <v>872.6</v>
      </c>
      <c r="L122" s="49">
        <v>9.3</v>
      </c>
      <c r="M122" s="45" t="s">
        <v>103</v>
      </c>
      <c r="N122" s="49">
        <f t="shared" si="4"/>
        <v>599.4</v>
      </c>
      <c r="O122" s="52">
        <v>1481.3</v>
      </c>
      <c r="P122" s="52">
        <f t="shared" si="5"/>
        <v>14209.8</v>
      </c>
      <c r="Q122" s="49">
        <v>395.7</v>
      </c>
      <c r="R122" s="49">
        <v>88.7</v>
      </c>
      <c r="S122" s="49">
        <v>3805.6</v>
      </c>
      <c r="T122" s="49">
        <v>1</v>
      </c>
      <c r="U122" s="49">
        <v>104.4</v>
      </c>
      <c r="V122" s="52">
        <v>5166.8</v>
      </c>
      <c r="W122" s="49">
        <v>746.8</v>
      </c>
      <c r="X122" s="49" t="s">
        <v>83</v>
      </c>
      <c r="Y122" s="45" t="s">
        <v>103</v>
      </c>
      <c r="Z122" s="67" t="s">
        <v>83</v>
      </c>
      <c r="AA122" s="65" t="s">
        <v>212</v>
      </c>
      <c r="AB122" s="65" t="s">
        <v>212</v>
      </c>
      <c r="AC122" s="65" t="s">
        <v>212</v>
      </c>
      <c r="AD122" s="62" t="s">
        <v>83</v>
      </c>
      <c r="AE122" s="44">
        <v>629.7</v>
      </c>
      <c r="AF122" s="69">
        <v>0.6</v>
      </c>
      <c r="AG122" s="69">
        <v>79.2</v>
      </c>
      <c r="AH122" s="62" t="s">
        <v>83</v>
      </c>
      <c r="AI122" s="69">
        <v>15.4</v>
      </c>
      <c r="AJ122" s="62" t="s">
        <v>85</v>
      </c>
      <c r="AK122" s="62" t="s">
        <v>83</v>
      </c>
      <c r="AL122" s="44">
        <v>0.6</v>
      </c>
    </row>
    <row r="123" spans="1:38" ht="12.75">
      <c r="A123" s="45" t="s">
        <v>104</v>
      </c>
      <c r="B123" s="49">
        <v>21.5</v>
      </c>
      <c r="C123" s="49" t="s">
        <v>83</v>
      </c>
      <c r="D123" s="49" t="s">
        <v>83</v>
      </c>
      <c r="E123" s="49">
        <v>56.5</v>
      </c>
      <c r="F123" s="49">
        <v>4</v>
      </c>
      <c r="G123" s="49">
        <v>1.8</v>
      </c>
      <c r="H123" s="49">
        <v>9</v>
      </c>
      <c r="I123" s="49">
        <v>1.4</v>
      </c>
      <c r="J123" s="52">
        <f>SUM(B123:I123)-1</f>
        <v>93.2</v>
      </c>
      <c r="K123" s="49" t="s">
        <v>83</v>
      </c>
      <c r="L123" s="49" t="s">
        <v>83</v>
      </c>
      <c r="M123" s="45" t="s">
        <v>104</v>
      </c>
      <c r="N123" s="49">
        <f t="shared" si="4"/>
        <v>6.1</v>
      </c>
      <c r="O123" s="52">
        <v>6.1</v>
      </c>
      <c r="P123" s="52">
        <f t="shared" si="5"/>
        <v>99.3</v>
      </c>
      <c r="Q123" s="49" t="s">
        <v>83</v>
      </c>
      <c r="R123" s="49" t="s">
        <v>83</v>
      </c>
      <c r="S123" s="49">
        <v>3.9</v>
      </c>
      <c r="T123" s="49" t="s">
        <v>83</v>
      </c>
      <c r="U123" s="49" t="s">
        <v>83</v>
      </c>
      <c r="V123" s="52">
        <v>7.2</v>
      </c>
      <c r="W123" s="49" t="s">
        <v>83</v>
      </c>
      <c r="X123" s="49" t="s">
        <v>83</v>
      </c>
      <c r="Y123" s="45" t="s">
        <v>104</v>
      </c>
      <c r="Z123" s="67" t="s">
        <v>83</v>
      </c>
      <c r="AA123" s="65" t="s">
        <v>212</v>
      </c>
      <c r="AB123" s="65" t="s">
        <v>212</v>
      </c>
      <c r="AC123" s="65" t="s">
        <v>212</v>
      </c>
      <c r="AD123" s="62" t="s">
        <v>83</v>
      </c>
      <c r="AE123" s="44" t="s">
        <v>83</v>
      </c>
      <c r="AF123" s="62" t="s">
        <v>83</v>
      </c>
      <c r="AG123" s="69">
        <v>32.6</v>
      </c>
      <c r="AH123" s="62" t="s">
        <v>83</v>
      </c>
      <c r="AI123" s="62" t="s">
        <v>83</v>
      </c>
      <c r="AJ123" s="69">
        <v>34.7</v>
      </c>
      <c r="AK123" s="62" t="s">
        <v>83</v>
      </c>
      <c r="AL123" s="44">
        <v>1.7</v>
      </c>
    </row>
    <row r="124" spans="1:38" ht="12.75">
      <c r="A124" s="45" t="s">
        <v>105</v>
      </c>
      <c r="B124" s="49">
        <v>6610.6</v>
      </c>
      <c r="C124" s="49">
        <v>294</v>
      </c>
      <c r="D124" s="49">
        <v>99</v>
      </c>
      <c r="E124" s="49">
        <v>759.1</v>
      </c>
      <c r="F124" s="49">
        <v>148.2</v>
      </c>
      <c r="G124" s="49">
        <v>61.6</v>
      </c>
      <c r="H124" s="49" t="s">
        <v>83</v>
      </c>
      <c r="I124" s="49" t="s">
        <v>83</v>
      </c>
      <c r="J124" s="52">
        <f>SUM(B124:I124)</f>
        <v>7972.500000000001</v>
      </c>
      <c r="K124" s="49">
        <v>3.8</v>
      </c>
      <c r="L124" s="49">
        <v>21.3</v>
      </c>
      <c r="M124" s="45" t="s">
        <v>105</v>
      </c>
      <c r="N124" s="49">
        <f t="shared" si="4"/>
        <v>265.4</v>
      </c>
      <c r="O124" s="52">
        <v>290.5</v>
      </c>
      <c r="P124" s="52">
        <f t="shared" si="5"/>
        <v>8263</v>
      </c>
      <c r="Q124" s="49">
        <v>1006.5</v>
      </c>
      <c r="R124" s="49">
        <v>27.3</v>
      </c>
      <c r="S124" s="49" t="s">
        <v>85</v>
      </c>
      <c r="T124" s="49" t="s">
        <v>83</v>
      </c>
      <c r="U124" s="49">
        <v>1.7</v>
      </c>
      <c r="V124" s="52">
        <v>1083.5</v>
      </c>
      <c r="W124" s="49">
        <v>220.9</v>
      </c>
      <c r="X124" s="49" t="s">
        <v>83</v>
      </c>
      <c r="Y124" s="45" t="s">
        <v>105</v>
      </c>
      <c r="Z124" s="67" t="s">
        <v>83</v>
      </c>
      <c r="AA124" s="65" t="s">
        <v>212</v>
      </c>
      <c r="AB124" s="65" t="s">
        <v>212</v>
      </c>
      <c r="AC124" s="65" t="s">
        <v>212</v>
      </c>
      <c r="AD124" s="69">
        <v>5637.4</v>
      </c>
      <c r="AE124" s="44">
        <v>41124</v>
      </c>
      <c r="AF124" s="69">
        <v>7.7</v>
      </c>
      <c r="AG124" s="69">
        <v>81.2</v>
      </c>
      <c r="AH124" s="69">
        <v>0.8</v>
      </c>
      <c r="AI124" s="69">
        <v>42.7</v>
      </c>
      <c r="AJ124" s="69">
        <v>12.5</v>
      </c>
      <c r="AK124" s="69">
        <v>5429.9</v>
      </c>
      <c r="AL124" s="44">
        <v>175.4</v>
      </c>
    </row>
    <row r="125" spans="1:38" ht="12.75">
      <c r="A125" s="45" t="s">
        <v>106</v>
      </c>
      <c r="B125" s="49">
        <v>620.5</v>
      </c>
      <c r="C125" s="49" t="s">
        <v>83</v>
      </c>
      <c r="D125" s="49" t="s">
        <v>83</v>
      </c>
      <c r="E125" s="49">
        <v>2.4</v>
      </c>
      <c r="F125" s="49" t="s">
        <v>83</v>
      </c>
      <c r="G125" s="49" t="s">
        <v>83</v>
      </c>
      <c r="H125" s="49">
        <v>1.8</v>
      </c>
      <c r="I125" s="49" t="s">
        <v>83</v>
      </c>
      <c r="J125" s="52">
        <f>SUM(B125:I125)</f>
        <v>624.6999999999999</v>
      </c>
      <c r="K125" s="49" t="s">
        <v>85</v>
      </c>
      <c r="L125" s="49">
        <v>0.9</v>
      </c>
      <c r="M125" s="45" t="s">
        <v>106</v>
      </c>
      <c r="N125" s="49">
        <f t="shared" si="4"/>
        <v>4.3999999999999995</v>
      </c>
      <c r="O125" s="52">
        <v>5.3</v>
      </c>
      <c r="P125" s="52">
        <f t="shared" si="5"/>
        <v>629.9999999999999</v>
      </c>
      <c r="Q125" s="49">
        <v>0.6</v>
      </c>
      <c r="R125" s="49">
        <v>1.1</v>
      </c>
      <c r="S125" s="49">
        <v>1.4</v>
      </c>
      <c r="T125" s="49" t="s">
        <v>83</v>
      </c>
      <c r="U125" s="49" t="s">
        <v>83</v>
      </c>
      <c r="V125" s="52">
        <v>3.1</v>
      </c>
      <c r="W125" s="49">
        <v>1.6</v>
      </c>
      <c r="X125" s="49">
        <v>4</v>
      </c>
      <c r="Y125" s="45" t="s">
        <v>106</v>
      </c>
      <c r="Z125" s="42">
        <v>7.8</v>
      </c>
      <c r="AA125" s="65" t="s">
        <v>212</v>
      </c>
      <c r="AB125" s="65" t="s">
        <v>212</v>
      </c>
      <c r="AC125" s="65" t="s">
        <v>212</v>
      </c>
      <c r="AD125" s="69">
        <v>63.6</v>
      </c>
      <c r="AE125" s="44">
        <v>42.4</v>
      </c>
      <c r="AF125" s="62" t="s">
        <v>85</v>
      </c>
      <c r="AG125" s="69">
        <v>80.9</v>
      </c>
      <c r="AH125" s="62" t="s">
        <v>83</v>
      </c>
      <c r="AI125" s="69">
        <v>2.3</v>
      </c>
      <c r="AJ125" s="69">
        <v>2.8</v>
      </c>
      <c r="AK125" s="69">
        <v>7</v>
      </c>
      <c r="AL125" s="44">
        <v>4.3</v>
      </c>
    </row>
    <row r="126" spans="1:38" ht="12.75">
      <c r="A126" s="45" t="s">
        <v>107</v>
      </c>
      <c r="B126" s="49">
        <v>11124</v>
      </c>
      <c r="C126" s="49">
        <v>238</v>
      </c>
      <c r="D126" s="49">
        <v>1286</v>
      </c>
      <c r="E126" s="49">
        <v>1163.9</v>
      </c>
      <c r="F126" s="49" t="s">
        <v>83</v>
      </c>
      <c r="G126" s="49">
        <v>10.5</v>
      </c>
      <c r="H126" s="49">
        <v>25031</v>
      </c>
      <c r="I126" s="49">
        <v>386</v>
      </c>
      <c r="J126" s="52">
        <f>SUM(B126:I126)+1</f>
        <v>39240.4</v>
      </c>
      <c r="K126" s="49">
        <v>501</v>
      </c>
      <c r="L126" s="49">
        <v>304</v>
      </c>
      <c r="M126" s="45" t="s">
        <v>107</v>
      </c>
      <c r="N126" s="49">
        <f t="shared" si="4"/>
        <v>1170.1</v>
      </c>
      <c r="O126" s="52">
        <v>1975.1</v>
      </c>
      <c r="P126" s="52">
        <f>O126+J126-1</f>
        <v>41214.5</v>
      </c>
      <c r="Q126" s="49">
        <v>73</v>
      </c>
      <c r="R126" s="49">
        <v>39.3</v>
      </c>
      <c r="S126" s="49">
        <v>873.8</v>
      </c>
      <c r="T126" s="49">
        <v>19.2</v>
      </c>
      <c r="U126" s="49" t="s">
        <v>83</v>
      </c>
      <c r="V126" s="52">
        <v>1033.3</v>
      </c>
      <c r="W126" s="49">
        <v>7</v>
      </c>
      <c r="X126" s="49" t="s">
        <v>83</v>
      </c>
      <c r="Y126" s="45" t="s">
        <v>107</v>
      </c>
      <c r="Z126" s="67" t="s">
        <v>83</v>
      </c>
      <c r="AA126" s="65" t="s">
        <v>212</v>
      </c>
      <c r="AB126" s="65" t="s">
        <v>212</v>
      </c>
      <c r="AC126" s="65" t="s">
        <v>212</v>
      </c>
      <c r="AD126" s="69">
        <v>77.7</v>
      </c>
      <c r="AE126" s="44">
        <v>133949.4</v>
      </c>
      <c r="AF126" s="69">
        <v>125</v>
      </c>
      <c r="AG126" s="69">
        <v>10248</v>
      </c>
      <c r="AH126" s="62" t="s">
        <v>83</v>
      </c>
      <c r="AI126" s="69">
        <v>14.3</v>
      </c>
      <c r="AJ126" s="69">
        <v>2.7</v>
      </c>
      <c r="AK126" s="62" t="s">
        <v>83</v>
      </c>
      <c r="AL126" s="44">
        <v>6</v>
      </c>
    </row>
    <row r="127" spans="1:38" ht="12.75">
      <c r="A127" s="45" t="s">
        <v>206</v>
      </c>
      <c r="B127" s="49">
        <v>556</v>
      </c>
      <c r="C127" s="49" t="s">
        <v>83</v>
      </c>
      <c r="D127" s="49" t="s">
        <v>83</v>
      </c>
      <c r="E127" s="49">
        <v>42</v>
      </c>
      <c r="F127" s="49">
        <v>186</v>
      </c>
      <c r="G127" s="49">
        <v>86</v>
      </c>
      <c r="H127" s="49">
        <v>801</v>
      </c>
      <c r="I127" s="49">
        <v>30</v>
      </c>
      <c r="J127" s="52">
        <f>SUM(B127:I127)</f>
        <v>1701</v>
      </c>
      <c r="K127" s="49">
        <v>1</v>
      </c>
      <c r="L127" s="54">
        <v>1</v>
      </c>
      <c r="M127" s="45" t="s">
        <v>206</v>
      </c>
      <c r="N127" s="49">
        <f t="shared" si="4"/>
        <v>32</v>
      </c>
      <c r="O127" s="52">
        <v>34</v>
      </c>
      <c r="P127" s="52">
        <f t="shared" si="5"/>
        <v>1735</v>
      </c>
      <c r="Q127" s="49">
        <v>2</v>
      </c>
      <c r="R127" s="49" t="s">
        <v>83</v>
      </c>
      <c r="S127" s="49">
        <v>9</v>
      </c>
      <c r="T127" s="49" t="s">
        <v>83</v>
      </c>
      <c r="U127" s="49" t="s">
        <v>83</v>
      </c>
      <c r="V127" s="52">
        <v>21</v>
      </c>
      <c r="W127" s="49" t="s">
        <v>83</v>
      </c>
      <c r="X127" s="49" t="s">
        <v>83</v>
      </c>
      <c r="Y127" s="45" t="s">
        <v>206</v>
      </c>
      <c r="Z127" s="67" t="s">
        <v>83</v>
      </c>
      <c r="AA127" s="65" t="s">
        <v>212</v>
      </c>
      <c r="AB127" s="65" t="s">
        <v>212</v>
      </c>
      <c r="AC127" s="65" t="s">
        <v>212</v>
      </c>
      <c r="AD127" s="62" t="s">
        <v>83</v>
      </c>
      <c r="AE127" s="44">
        <v>6100</v>
      </c>
      <c r="AF127" s="62" t="s">
        <v>83</v>
      </c>
      <c r="AG127" s="69">
        <v>185</v>
      </c>
      <c r="AH127" s="62" t="s">
        <v>83</v>
      </c>
      <c r="AI127" s="62" t="s">
        <v>83</v>
      </c>
      <c r="AJ127" s="69">
        <v>2.5</v>
      </c>
      <c r="AK127" s="62" t="s">
        <v>83</v>
      </c>
      <c r="AL127" s="64" t="s">
        <v>83</v>
      </c>
    </row>
    <row r="128" spans="1:38" ht="12.75">
      <c r="A128" s="45" t="s">
        <v>108</v>
      </c>
      <c r="B128" s="49">
        <v>14745.9</v>
      </c>
      <c r="C128" s="49">
        <v>0.6</v>
      </c>
      <c r="D128" s="49" t="s">
        <v>83</v>
      </c>
      <c r="E128" s="49">
        <v>253.5</v>
      </c>
      <c r="F128" s="49">
        <v>15</v>
      </c>
      <c r="G128" s="49">
        <v>3</v>
      </c>
      <c r="H128" s="49">
        <v>799.9</v>
      </c>
      <c r="I128" s="49">
        <v>2.6</v>
      </c>
      <c r="J128" s="52">
        <f>SUM(B128:I128)</f>
        <v>15820.5</v>
      </c>
      <c r="K128" s="49">
        <v>24</v>
      </c>
      <c r="L128" s="49">
        <v>1.4</v>
      </c>
      <c r="M128" s="45" t="s">
        <v>108</v>
      </c>
      <c r="N128" s="49">
        <f t="shared" si="4"/>
        <v>128.6</v>
      </c>
      <c r="O128" s="52">
        <v>154</v>
      </c>
      <c r="P128" s="52">
        <f t="shared" si="5"/>
        <v>15974.5</v>
      </c>
      <c r="Q128" s="49">
        <v>98.3</v>
      </c>
      <c r="R128" s="49">
        <v>186.1</v>
      </c>
      <c r="S128" s="49">
        <v>338.6</v>
      </c>
      <c r="T128" s="49">
        <v>1.2</v>
      </c>
      <c r="U128" s="49" t="s">
        <v>83</v>
      </c>
      <c r="V128" s="52">
        <v>645.4</v>
      </c>
      <c r="W128" s="49">
        <v>14.7</v>
      </c>
      <c r="X128" s="49">
        <v>8411.5</v>
      </c>
      <c r="Y128" s="45" t="s">
        <v>108</v>
      </c>
      <c r="Z128" s="42">
        <v>94.5</v>
      </c>
      <c r="AA128" s="65" t="s">
        <v>212</v>
      </c>
      <c r="AB128" s="65" t="s">
        <v>212</v>
      </c>
      <c r="AC128" s="65" t="s">
        <v>212</v>
      </c>
      <c r="AD128" s="62" t="s">
        <v>83</v>
      </c>
      <c r="AE128" s="44">
        <v>1266.7</v>
      </c>
      <c r="AF128" s="69">
        <v>16.6</v>
      </c>
      <c r="AG128" s="69">
        <v>5052</v>
      </c>
      <c r="AH128" s="62" t="s">
        <v>83</v>
      </c>
      <c r="AI128" s="69">
        <v>63.6</v>
      </c>
      <c r="AJ128" s="69">
        <v>20.1</v>
      </c>
      <c r="AK128" s="69">
        <v>359.1</v>
      </c>
      <c r="AL128" s="44">
        <v>30.1</v>
      </c>
    </row>
    <row r="129" spans="1:38" ht="12.75">
      <c r="A129" s="73"/>
      <c r="B129" s="1"/>
      <c r="C129" s="1"/>
      <c r="D129" s="1"/>
      <c r="E129" s="1"/>
      <c r="F129" s="1"/>
      <c r="G129" s="1"/>
      <c r="H129" s="1"/>
      <c r="I129" s="1"/>
      <c r="J129" s="52"/>
      <c r="K129" s="1"/>
      <c r="L129" s="1"/>
      <c r="N129" s="49"/>
      <c r="O129" s="11"/>
      <c r="P129" s="52"/>
      <c r="Q129" s="1"/>
      <c r="R129" s="1"/>
      <c r="S129" s="1"/>
      <c r="T129" s="1"/>
      <c r="U129" s="1"/>
      <c r="V129" s="52"/>
      <c r="W129" s="1"/>
      <c r="X129" s="1"/>
      <c r="Z129" s="58"/>
      <c r="AA129" s="70"/>
      <c r="AB129" s="57"/>
      <c r="AC129" s="44"/>
      <c r="AD129" s="62"/>
      <c r="AE129" s="62"/>
      <c r="AF129" s="62"/>
      <c r="AG129" s="57"/>
      <c r="AH129" s="62"/>
      <c r="AI129" s="62"/>
      <c r="AJ129" s="62"/>
      <c r="AK129" s="62"/>
      <c r="AL129" s="62"/>
    </row>
    <row r="130" spans="1:38" ht="12.75">
      <c r="A130" s="73"/>
      <c r="B130" s="1"/>
      <c r="C130" s="1"/>
      <c r="D130" s="1"/>
      <c r="E130" s="1"/>
      <c r="F130" s="1"/>
      <c r="G130" s="1"/>
      <c r="H130" s="1"/>
      <c r="I130" s="1"/>
      <c r="J130" s="52"/>
      <c r="K130" s="1"/>
      <c r="L130" s="1"/>
      <c r="N130" s="49"/>
      <c r="O130" s="11"/>
      <c r="P130" s="52"/>
      <c r="Q130" s="1"/>
      <c r="R130" s="1"/>
      <c r="S130" s="1"/>
      <c r="T130" s="1"/>
      <c r="U130" s="1"/>
      <c r="V130" s="52"/>
      <c r="W130" s="1"/>
      <c r="X130" s="1"/>
      <c r="Z130" s="58"/>
      <c r="AA130" s="70"/>
      <c r="AB130" s="57"/>
      <c r="AC130" s="44"/>
      <c r="AD130" s="62"/>
      <c r="AE130" s="62"/>
      <c r="AF130" s="62"/>
      <c r="AG130" s="57"/>
      <c r="AH130" s="62"/>
      <c r="AI130" s="62"/>
      <c r="AJ130" s="62"/>
      <c r="AK130" s="62"/>
      <c r="AL130" s="62"/>
    </row>
    <row r="131" spans="1:38" ht="12.75">
      <c r="A131" s="24" t="s">
        <v>109</v>
      </c>
      <c r="B131" s="1"/>
      <c r="C131" s="1"/>
      <c r="D131" s="1"/>
      <c r="E131" s="1"/>
      <c r="F131" s="1"/>
      <c r="G131" s="1"/>
      <c r="H131" s="1"/>
      <c r="I131" s="1"/>
      <c r="J131" s="52"/>
      <c r="K131" s="1"/>
      <c r="L131" s="1"/>
      <c r="M131" s="24" t="s">
        <v>109</v>
      </c>
      <c r="N131" s="49"/>
      <c r="O131" s="11"/>
      <c r="P131" s="52"/>
      <c r="Q131" s="1"/>
      <c r="R131" s="1"/>
      <c r="S131" s="1"/>
      <c r="T131" s="1"/>
      <c r="U131" s="1"/>
      <c r="V131" s="52"/>
      <c r="W131" s="1"/>
      <c r="X131" s="1"/>
      <c r="Y131" s="24" t="s">
        <v>109</v>
      </c>
      <c r="Z131" s="42" t="s">
        <v>3</v>
      </c>
      <c r="AA131" s="70"/>
      <c r="AB131" s="57"/>
      <c r="AC131" s="44"/>
      <c r="AD131" s="62"/>
      <c r="AE131" s="62"/>
      <c r="AF131" s="62"/>
      <c r="AG131" s="57"/>
      <c r="AH131" s="62"/>
      <c r="AI131" s="62"/>
      <c r="AJ131" s="62"/>
      <c r="AK131" s="62"/>
      <c r="AL131" s="62"/>
    </row>
    <row r="132" spans="1:38" ht="12.75">
      <c r="A132" s="45" t="s">
        <v>110</v>
      </c>
      <c r="B132" s="49">
        <v>31</v>
      </c>
      <c r="C132" s="49" t="s">
        <v>83</v>
      </c>
      <c r="D132" s="49" t="s">
        <v>83</v>
      </c>
      <c r="E132" s="1" t="s">
        <v>85</v>
      </c>
      <c r="F132" s="49" t="s">
        <v>83</v>
      </c>
      <c r="G132" s="49" t="s">
        <v>83</v>
      </c>
      <c r="H132" s="49" t="s">
        <v>83</v>
      </c>
      <c r="I132" s="49" t="s">
        <v>83</v>
      </c>
      <c r="J132" s="52">
        <f>SUM(B132:I132)</f>
        <v>31</v>
      </c>
      <c r="K132" s="49" t="s">
        <v>83</v>
      </c>
      <c r="L132" s="49" t="s">
        <v>85</v>
      </c>
      <c r="M132" s="45" t="s">
        <v>110</v>
      </c>
      <c r="N132" s="49" t="s">
        <v>83</v>
      </c>
      <c r="O132" s="52" t="s">
        <v>85</v>
      </c>
      <c r="P132" s="52">
        <f>O132+J132</f>
        <v>31</v>
      </c>
      <c r="Q132" s="49" t="s">
        <v>83</v>
      </c>
      <c r="R132" s="49" t="s">
        <v>83</v>
      </c>
      <c r="S132" s="49" t="s">
        <v>83</v>
      </c>
      <c r="T132" s="49" t="s">
        <v>83</v>
      </c>
      <c r="U132" s="49" t="s">
        <v>83</v>
      </c>
      <c r="V132" s="52" t="s">
        <v>83</v>
      </c>
      <c r="W132" s="49" t="s">
        <v>83</v>
      </c>
      <c r="X132" s="49" t="s">
        <v>83</v>
      </c>
      <c r="Y132" s="45" t="s">
        <v>110</v>
      </c>
      <c r="Z132" s="42" t="s">
        <v>83</v>
      </c>
      <c r="AA132" s="65" t="s">
        <v>212</v>
      </c>
      <c r="AB132" s="65" t="s">
        <v>212</v>
      </c>
      <c r="AC132" s="65" t="s">
        <v>212</v>
      </c>
      <c r="AD132" s="65">
        <v>14</v>
      </c>
      <c r="AE132" s="44">
        <v>3</v>
      </c>
      <c r="AF132" s="62" t="s">
        <v>83</v>
      </c>
      <c r="AG132" s="62" t="s">
        <v>83</v>
      </c>
      <c r="AH132" s="62" t="s">
        <v>83</v>
      </c>
      <c r="AI132" s="65">
        <v>1</v>
      </c>
      <c r="AJ132" s="65">
        <v>2</v>
      </c>
      <c r="AK132" s="65">
        <v>89</v>
      </c>
      <c r="AL132" s="65">
        <v>1</v>
      </c>
    </row>
    <row r="133" spans="1:38" ht="12.75">
      <c r="A133" s="45" t="s">
        <v>111</v>
      </c>
      <c r="B133" s="50" t="s">
        <v>83</v>
      </c>
      <c r="C133" s="50" t="s">
        <v>83</v>
      </c>
      <c r="D133" s="50" t="s">
        <v>83</v>
      </c>
      <c r="E133" s="50" t="s">
        <v>83</v>
      </c>
      <c r="F133" s="50" t="s">
        <v>83</v>
      </c>
      <c r="G133" s="50" t="s">
        <v>83</v>
      </c>
      <c r="H133" s="50" t="s">
        <v>83</v>
      </c>
      <c r="I133" s="50" t="s">
        <v>83</v>
      </c>
      <c r="J133" s="52" t="s">
        <v>83</v>
      </c>
      <c r="K133" s="50" t="s">
        <v>83</v>
      </c>
      <c r="L133" s="50" t="s">
        <v>83</v>
      </c>
      <c r="M133" s="45" t="s">
        <v>111</v>
      </c>
      <c r="N133" s="49" t="s">
        <v>83</v>
      </c>
      <c r="O133" s="52" t="s">
        <v>83</v>
      </c>
      <c r="P133" s="52" t="s">
        <v>187</v>
      </c>
      <c r="Q133" s="50" t="s">
        <v>83</v>
      </c>
      <c r="R133" s="50" t="s">
        <v>83</v>
      </c>
      <c r="S133" s="50" t="s">
        <v>83</v>
      </c>
      <c r="T133" s="50" t="s">
        <v>83</v>
      </c>
      <c r="U133" s="50" t="s">
        <v>83</v>
      </c>
      <c r="V133" s="10" t="s">
        <v>83</v>
      </c>
      <c r="W133" s="50" t="s">
        <v>83</v>
      </c>
      <c r="X133" s="50" t="s">
        <v>83</v>
      </c>
      <c r="Y133" s="45" t="s">
        <v>111</v>
      </c>
      <c r="Z133" s="42" t="s">
        <v>83</v>
      </c>
      <c r="AA133" s="65" t="s">
        <v>212</v>
      </c>
      <c r="AB133" s="65" t="s">
        <v>212</v>
      </c>
      <c r="AC133" s="65" t="s">
        <v>212</v>
      </c>
      <c r="AD133" s="62" t="s">
        <v>83</v>
      </c>
      <c r="AE133" s="44" t="s">
        <v>83</v>
      </c>
      <c r="AF133" s="62" t="s">
        <v>83</v>
      </c>
      <c r="AG133" s="62" t="s">
        <v>83</v>
      </c>
      <c r="AH133" s="62" t="s">
        <v>83</v>
      </c>
      <c r="AI133" s="64" t="s">
        <v>83</v>
      </c>
      <c r="AJ133" s="62" t="s">
        <v>83</v>
      </c>
      <c r="AK133" s="64" t="s">
        <v>83</v>
      </c>
      <c r="AL133" s="64" t="s">
        <v>83</v>
      </c>
    </row>
    <row r="134" spans="1:38" ht="12.75">
      <c r="A134" s="45" t="s">
        <v>112</v>
      </c>
      <c r="B134" s="49">
        <v>24</v>
      </c>
      <c r="C134" s="50" t="s">
        <v>85</v>
      </c>
      <c r="D134" s="49" t="s">
        <v>83</v>
      </c>
      <c r="E134" s="49" t="s">
        <v>83</v>
      </c>
      <c r="F134" s="49">
        <v>2.1</v>
      </c>
      <c r="G134" s="49" t="s">
        <v>85</v>
      </c>
      <c r="H134" s="49">
        <v>0.8</v>
      </c>
      <c r="I134" s="49" t="s">
        <v>83</v>
      </c>
      <c r="J134" s="52">
        <f>SUM(B134:I134)+1</f>
        <v>27.900000000000002</v>
      </c>
      <c r="K134" s="49" t="s">
        <v>85</v>
      </c>
      <c r="L134" s="49">
        <v>1.4</v>
      </c>
      <c r="M134" s="45" t="s">
        <v>112</v>
      </c>
      <c r="N134" s="49">
        <f t="shared" si="4"/>
        <v>4.6</v>
      </c>
      <c r="O134" s="52">
        <v>6</v>
      </c>
      <c r="P134" s="52">
        <f>O134+J134-1</f>
        <v>32.900000000000006</v>
      </c>
      <c r="Q134" s="49" t="s">
        <v>83</v>
      </c>
      <c r="R134" s="49" t="s">
        <v>83</v>
      </c>
      <c r="S134" s="49" t="s">
        <v>83</v>
      </c>
      <c r="T134" s="49" t="s">
        <v>83</v>
      </c>
      <c r="U134" s="49" t="s">
        <v>83</v>
      </c>
      <c r="V134" s="52" t="s">
        <v>85</v>
      </c>
      <c r="W134" s="49" t="s">
        <v>83</v>
      </c>
      <c r="X134" s="49" t="s">
        <v>83</v>
      </c>
      <c r="Y134" s="45" t="s">
        <v>112</v>
      </c>
      <c r="Z134" s="42" t="s">
        <v>83</v>
      </c>
      <c r="AA134" s="65" t="s">
        <v>212</v>
      </c>
      <c r="AB134" s="65" t="s">
        <v>212</v>
      </c>
      <c r="AC134" s="65" t="s">
        <v>212</v>
      </c>
      <c r="AD134" s="62" t="s">
        <v>83</v>
      </c>
      <c r="AE134" s="44" t="s">
        <v>83</v>
      </c>
      <c r="AF134" s="62" t="s">
        <v>83</v>
      </c>
      <c r="AG134" s="62" t="s">
        <v>83</v>
      </c>
      <c r="AH134" s="62" t="s">
        <v>83</v>
      </c>
      <c r="AI134" s="64" t="s">
        <v>83</v>
      </c>
      <c r="AJ134" s="62" t="s">
        <v>83</v>
      </c>
      <c r="AK134" s="64" t="s">
        <v>83</v>
      </c>
      <c r="AL134" s="64" t="s">
        <v>83</v>
      </c>
    </row>
    <row r="135" spans="1:38" ht="12.75">
      <c r="A135" s="45" t="s">
        <v>113</v>
      </c>
      <c r="B135" s="49">
        <v>3.9</v>
      </c>
      <c r="C135" s="49" t="s">
        <v>83</v>
      </c>
      <c r="D135" s="49" t="s">
        <v>83</v>
      </c>
      <c r="E135" s="49" t="s">
        <v>83</v>
      </c>
      <c r="F135" s="49" t="s">
        <v>83</v>
      </c>
      <c r="G135" s="49" t="s">
        <v>83</v>
      </c>
      <c r="H135" s="49" t="s">
        <v>83</v>
      </c>
      <c r="I135" s="49" t="s">
        <v>83</v>
      </c>
      <c r="J135" s="52">
        <f>SUM(B135:I135)</f>
        <v>3.9</v>
      </c>
      <c r="K135" s="49" t="s">
        <v>83</v>
      </c>
      <c r="L135" s="49" t="s">
        <v>83</v>
      </c>
      <c r="M135" s="45" t="s">
        <v>113</v>
      </c>
      <c r="N135" s="49">
        <f t="shared" si="4"/>
        <v>1.1</v>
      </c>
      <c r="O135" s="52">
        <v>1.1</v>
      </c>
      <c r="P135" s="52">
        <f>O135+J135</f>
        <v>5</v>
      </c>
      <c r="Q135" s="49" t="s">
        <v>83</v>
      </c>
      <c r="R135" s="49" t="s">
        <v>83</v>
      </c>
      <c r="S135" s="49" t="s">
        <v>83</v>
      </c>
      <c r="T135" s="49" t="s">
        <v>83</v>
      </c>
      <c r="U135" s="49" t="s">
        <v>83</v>
      </c>
      <c r="V135" s="52" t="s">
        <v>83</v>
      </c>
      <c r="W135" s="49" t="s">
        <v>83</v>
      </c>
      <c r="X135" s="49" t="s">
        <v>83</v>
      </c>
      <c r="Y135" s="45" t="s">
        <v>113</v>
      </c>
      <c r="Z135" s="42" t="s">
        <v>83</v>
      </c>
      <c r="AA135" s="65" t="s">
        <v>212</v>
      </c>
      <c r="AB135" s="65" t="s">
        <v>212</v>
      </c>
      <c r="AC135" s="65" t="s">
        <v>212</v>
      </c>
      <c r="AD135" s="62" t="s">
        <v>83</v>
      </c>
      <c r="AE135" s="44" t="s">
        <v>83</v>
      </c>
      <c r="AF135" s="62" t="s">
        <v>83</v>
      </c>
      <c r="AG135" s="62" t="s">
        <v>83</v>
      </c>
      <c r="AH135" s="62" t="s">
        <v>83</v>
      </c>
      <c r="AI135" s="64" t="s">
        <v>83</v>
      </c>
      <c r="AJ135" s="62" t="s">
        <v>83</v>
      </c>
      <c r="AK135" s="64" t="s">
        <v>83</v>
      </c>
      <c r="AL135" s="64" t="s">
        <v>83</v>
      </c>
    </row>
    <row r="136" spans="1:38" ht="12.75">
      <c r="A136" s="45" t="s">
        <v>115</v>
      </c>
      <c r="B136" s="49">
        <v>31</v>
      </c>
      <c r="C136" s="49">
        <v>11</v>
      </c>
      <c r="D136" s="49">
        <v>3</v>
      </c>
      <c r="E136" s="49" t="s">
        <v>85</v>
      </c>
      <c r="F136" s="49" t="s">
        <v>83</v>
      </c>
      <c r="G136" s="49" t="s">
        <v>83</v>
      </c>
      <c r="H136" s="49">
        <v>78</v>
      </c>
      <c r="I136" s="49" t="s">
        <v>85</v>
      </c>
      <c r="J136" s="52">
        <f>SUM(B136:I136)-3</f>
        <v>120</v>
      </c>
      <c r="K136" s="49" t="s">
        <v>85</v>
      </c>
      <c r="L136" s="49">
        <v>1</v>
      </c>
      <c r="M136" s="45" t="s">
        <v>115</v>
      </c>
      <c r="N136" s="49" t="s">
        <v>83</v>
      </c>
      <c r="O136" s="52">
        <v>1</v>
      </c>
      <c r="P136" s="52">
        <f>O136+J136</f>
        <v>121</v>
      </c>
      <c r="Q136" s="49" t="s">
        <v>83</v>
      </c>
      <c r="R136" s="49" t="s">
        <v>83</v>
      </c>
      <c r="S136" s="49" t="s">
        <v>85</v>
      </c>
      <c r="T136" s="49" t="s">
        <v>83</v>
      </c>
      <c r="U136" s="49" t="s">
        <v>83</v>
      </c>
      <c r="V136" s="52" t="s">
        <v>85</v>
      </c>
      <c r="W136" s="49" t="s">
        <v>83</v>
      </c>
      <c r="X136" s="49" t="s">
        <v>83</v>
      </c>
      <c r="Y136" s="45" t="s">
        <v>115</v>
      </c>
      <c r="Z136" s="42" t="s">
        <v>83</v>
      </c>
      <c r="AA136" s="65" t="s">
        <v>212</v>
      </c>
      <c r="AB136" s="65" t="s">
        <v>212</v>
      </c>
      <c r="AC136" s="65" t="s">
        <v>212</v>
      </c>
      <c r="AD136" s="62" t="s">
        <v>83</v>
      </c>
      <c r="AE136" s="44" t="s">
        <v>83</v>
      </c>
      <c r="AF136" s="62" t="s">
        <v>83</v>
      </c>
      <c r="AG136" s="65">
        <v>1</v>
      </c>
      <c r="AH136" s="62" t="s">
        <v>83</v>
      </c>
      <c r="AI136" s="64" t="s">
        <v>83</v>
      </c>
      <c r="AJ136" s="62" t="s">
        <v>83</v>
      </c>
      <c r="AK136" s="64" t="s">
        <v>83</v>
      </c>
      <c r="AL136" s="64" t="s">
        <v>83</v>
      </c>
    </row>
    <row r="137" spans="1:38" ht="12.75">
      <c r="A137" s="45" t="s">
        <v>116</v>
      </c>
      <c r="B137" s="50" t="s">
        <v>83</v>
      </c>
      <c r="C137" s="49" t="s">
        <v>83</v>
      </c>
      <c r="D137" s="49" t="s">
        <v>83</v>
      </c>
      <c r="E137" s="49" t="s">
        <v>83</v>
      </c>
      <c r="F137" s="49" t="s">
        <v>83</v>
      </c>
      <c r="G137" s="49" t="s">
        <v>83</v>
      </c>
      <c r="H137" s="49" t="s">
        <v>83</v>
      </c>
      <c r="I137" s="49" t="s">
        <v>83</v>
      </c>
      <c r="J137" s="52" t="s">
        <v>83</v>
      </c>
      <c r="K137" s="49" t="s">
        <v>83</v>
      </c>
      <c r="L137" s="49" t="s">
        <v>83</v>
      </c>
      <c r="M137" s="45" t="s">
        <v>116</v>
      </c>
      <c r="N137" s="49" t="s">
        <v>83</v>
      </c>
      <c r="O137" s="52" t="s">
        <v>83</v>
      </c>
      <c r="P137" s="52" t="s">
        <v>187</v>
      </c>
      <c r="Q137" s="49" t="s">
        <v>83</v>
      </c>
      <c r="R137" s="49" t="s">
        <v>83</v>
      </c>
      <c r="S137" s="49" t="s">
        <v>83</v>
      </c>
      <c r="T137" s="49" t="s">
        <v>83</v>
      </c>
      <c r="U137" s="49" t="s">
        <v>83</v>
      </c>
      <c r="V137" s="52" t="s">
        <v>83</v>
      </c>
      <c r="W137" s="49" t="s">
        <v>83</v>
      </c>
      <c r="X137" s="49" t="s">
        <v>83</v>
      </c>
      <c r="Y137" s="45" t="s">
        <v>116</v>
      </c>
      <c r="Z137" s="42" t="s">
        <v>83</v>
      </c>
      <c r="AA137" s="65" t="s">
        <v>212</v>
      </c>
      <c r="AB137" s="65" t="s">
        <v>212</v>
      </c>
      <c r="AC137" s="65" t="s">
        <v>212</v>
      </c>
      <c r="AD137" s="64" t="s">
        <v>85</v>
      </c>
      <c r="AE137" s="57" t="s">
        <v>83</v>
      </c>
      <c r="AF137" s="62" t="s">
        <v>83</v>
      </c>
      <c r="AG137" s="62" t="s">
        <v>83</v>
      </c>
      <c r="AH137" s="62" t="s">
        <v>83</v>
      </c>
      <c r="AI137" s="64" t="s">
        <v>83</v>
      </c>
      <c r="AJ137" s="62" t="s">
        <v>83</v>
      </c>
      <c r="AK137" s="65">
        <v>53</v>
      </c>
      <c r="AL137" s="64" t="s">
        <v>83</v>
      </c>
    </row>
    <row r="138" spans="1:38" ht="12.75">
      <c r="A138" s="45" t="s">
        <v>117</v>
      </c>
      <c r="B138" s="49">
        <v>60</v>
      </c>
      <c r="C138" s="50" t="s">
        <v>85</v>
      </c>
      <c r="D138" s="49">
        <v>1</v>
      </c>
      <c r="E138" s="49" t="s">
        <v>83</v>
      </c>
      <c r="F138" s="49" t="s">
        <v>85</v>
      </c>
      <c r="G138" s="49" t="s">
        <v>83</v>
      </c>
      <c r="H138" s="49" t="s">
        <v>83</v>
      </c>
      <c r="I138" s="49" t="s">
        <v>83</v>
      </c>
      <c r="J138" s="52">
        <f>SUM(B138:I138)+1</f>
        <v>62</v>
      </c>
      <c r="K138" s="49" t="s">
        <v>83</v>
      </c>
      <c r="L138" s="49" t="s">
        <v>83</v>
      </c>
      <c r="M138" s="45" t="s">
        <v>117</v>
      </c>
      <c r="N138" s="49">
        <f t="shared" si="4"/>
        <v>1</v>
      </c>
      <c r="O138" s="52">
        <v>1</v>
      </c>
      <c r="P138" s="52">
        <f>O138+J138</f>
        <v>63</v>
      </c>
      <c r="Q138" s="49">
        <v>3</v>
      </c>
      <c r="R138" s="49" t="s">
        <v>85</v>
      </c>
      <c r="S138" s="49" t="s">
        <v>83</v>
      </c>
      <c r="T138" s="49" t="s">
        <v>83</v>
      </c>
      <c r="U138" s="49" t="s">
        <v>83</v>
      </c>
      <c r="V138" s="52">
        <v>3</v>
      </c>
      <c r="W138" s="49" t="s">
        <v>85</v>
      </c>
      <c r="X138" s="49" t="s">
        <v>83</v>
      </c>
      <c r="Y138" s="45" t="s">
        <v>117</v>
      </c>
      <c r="Z138" s="42" t="s">
        <v>83</v>
      </c>
      <c r="AA138" s="65" t="s">
        <v>212</v>
      </c>
      <c r="AB138" s="65" t="s">
        <v>212</v>
      </c>
      <c r="AC138" s="65" t="s">
        <v>212</v>
      </c>
      <c r="AD138" s="65">
        <v>10</v>
      </c>
      <c r="AE138" s="70">
        <v>157</v>
      </c>
      <c r="AF138" s="62" t="s">
        <v>83</v>
      </c>
      <c r="AG138" s="62" t="s">
        <v>83</v>
      </c>
      <c r="AH138" s="62" t="s">
        <v>83</v>
      </c>
      <c r="AI138" s="64" t="s">
        <v>83</v>
      </c>
      <c r="AJ138" s="62" t="s">
        <v>83</v>
      </c>
      <c r="AK138" s="65">
        <v>28</v>
      </c>
      <c r="AL138" s="64" t="s">
        <v>83</v>
      </c>
    </row>
    <row r="139" spans="1:38" ht="12.75">
      <c r="A139" s="12"/>
      <c r="B139" s="13"/>
      <c r="C139" s="13"/>
      <c r="D139" s="13"/>
      <c r="E139" s="13"/>
      <c r="F139" s="13"/>
      <c r="G139" s="13"/>
      <c r="H139" s="13"/>
      <c r="I139" s="13"/>
      <c r="J139" s="13"/>
      <c r="K139" s="12"/>
      <c r="L139" s="12"/>
      <c r="M139" s="16"/>
      <c r="N139" s="14"/>
      <c r="O139" s="14"/>
      <c r="P139" s="14"/>
      <c r="Q139" s="14"/>
      <c r="R139" s="14"/>
      <c r="S139" s="14"/>
      <c r="T139" s="14"/>
      <c r="U139" s="16"/>
      <c r="V139" s="39"/>
      <c r="W139" s="39"/>
      <c r="X139" s="39"/>
      <c r="Y139" s="14"/>
      <c r="Z139" s="14"/>
      <c r="AA139" s="14"/>
      <c r="AB139" s="14"/>
      <c r="AC139" s="14"/>
      <c r="AD139" s="14"/>
      <c r="AE139" s="14"/>
      <c r="AF139" s="100"/>
      <c r="AG139" s="14"/>
      <c r="AH139" s="14"/>
      <c r="AI139" s="14"/>
      <c r="AJ139" s="14"/>
      <c r="AK139" s="14"/>
      <c r="AL139" s="14"/>
    </row>
    <row r="140" spans="1:38" ht="12.7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7"/>
      <c r="L140" s="17"/>
      <c r="M140" s="101" t="s">
        <v>219</v>
      </c>
      <c r="N140" s="102"/>
      <c r="O140" s="102"/>
      <c r="P140" s="102"/>
      <c r="Q140" s="102"/>
      <c r="R140" s="102"/>
      <c r="S140" s="102"/>
      <c r="T140" s="102"/>
      <c r="U140" s="101"/>
      <c r="V140" s="103"/>
      <c r="W140" s="103"/>
      <c r="X140" s="103"/>
      <c r="Y140" s="45" t="s">
        <v>189</v>
      </c>
      <c r="Z140" s="102"/>
      <c r="AA140" s="102"/>
      <c r="AB140" s="102"/>
      <c r="AC140" s="102"/>
      <c r="AD140" s="102"/>
      <c r="AE140" s="102"/>
      <c r="AF140" s="104"/>
      <c r="AG140" s="102"/>
      <c r="AH140" s="102"/>
      <c r="AI140" s="102"/>
      <c r="AJ140" s="102"/>
      <c r="AK140" s="102"/>
      <c r="AL140" s="102"/>
    </row>
    <row r="141" spans="1:38" ht="12.7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7"/>
      <c r="L141" s="17"/>
      <c r="M141" s="45" t="s">
        <v>118</v>
      </c>
      <c r="N141" s="71"/>
      <c r="P141" s="71"/>
      <c r="U141" s="101"/>
      <c r="V141" s="103"/>
      <c r="W141" s="103"/>
      <c r="X141" s="103"/>
      <c r="Y141" s="83" t="s">
        <v>213</v>
      </c>
      <c r="Z141" s="102"/>
      <c r="AA141" s="102"/>
      <c r="AB141" s="102"/>
      <c r="AC141" s="102"/>
      <c r="AD141" s="102"/>
      <c r="AE141" s="102"/>
      <c r="AF141" s="104"/>
      <c r="AG141" s="102"/>
      <c r="AH141" s="102"/>
      <c r="AI141" s="102"/>
      <c r="AJ141" s="102"/>
      <c r="AK141" s="102"/>
      <c r="AL141" s="102"/>
    </row>
    <row r="142" spans="1:38" ht="12.75">
      <c r="A142" s="82" t="s">
        <v>181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5" t="s">
        <v>119</v>
      </c>
      <c r="N142" s="71"/>
      <c r="P142" s="71"/>
      <c r="Y142" s="105" t="s">
        <v>225</v>
      </c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</row>
    <row r="143" spans="1:38" ht="12.75">
      <c r="A143" s="8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5" t="s">
        <v>140</v>
      </c>
      <c r="Y143" s="60" t="s">
        <v>216</v>
      </c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</row>
    <row r="144" spans="1:38" ht="12.75">
      <c r="A144" s="8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83" t="s">
        <v>218</v>
      </c>
      <c r="Y144" s="129" t="s">
        <v>217</v>
      </c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</row>
    <row r="145" spans="1:38" ht="12.75">
      <c r="A145" s="8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Y145" s="107" t="s">
        <v>226</v>
      </c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</row>
    <row r="146" spans="1:25" ht="12.75">
      <c r="A146" s="8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Y146" s="45" t="s">
        <v>220</v>
      </c>
    </row>
    <row r="147" spans="1:38" ht="12.75">
      <c r="A147" s="8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5"/>
      <c r="Y147" s="45"/>
      <c r="Z147" s="11"/>
      <c r="AA147" s="11"/>
      <c r="AB147" s="11"/>
      <c r="AC147" s="11"/>
      <c r="AD147" s="11"/>
      <c r="AE147" s="11"/>
      <c r="AF147" s="11"/>
      <c r="AH147" s="11"/>
      <c r="AI147" s="11"/>
      <c r="AJ147" s="11"/>
      <c r="AK147" s="11"/>
      <c r="AL147" s="11"/>
    </row>
    <row r="148" spans="1:1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5"/>
    </row>
    <row r="149" spans="1:30" ht="12.75">
      <c r="A149" s="133" t="s">
        <v>242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63" t="s">
        <v>243</v>
      </c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45"/>
      <c r="AD149" s="45"/>
    </row>
    <row r="150" spans="25:38" ht="12.75">
      <c r="Y150" s="133" t="s">
        <v>244</v>
      </c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</row>
    <row r="151" spans="1:38" ht="15.75">
      <c r="A151" s="135" t="s">
        <v>165</v>
      </c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 t="s">
        <v>165</v>
      </c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42" t="s">
        <v>165</v>
      </c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</row>
    <row r="152" spans="1:3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15">
      <c r="A153" s="137" t="s">
        <v>233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 t="s">
        <v>234</v>
      </c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 t="s">
        <v>235</v>
      </c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</row>
    <row r="154" spans="1:38" ht="12.75">
      <c r="A154" s="159" t="s">
        <v>167</v>
      </c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39" t="s">
        <v>167</v>
      </c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 t="s">
        <v>167</v>
      </c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</row>
    <row r="155" spans="1:38" ht="12.75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6"/>
      <c r="N155" s="14"/>
      <c r="O155" s="14"/>
      <c r="P155" s="14"/>
      <c r="Q155" s="14"/>
      <c r="R155" s="14"/>
      <c r="S155" s="14"/>
      <c r="T155" s="14"/>
      <c r="U155" s="16"/>
      <c r="V155" s="39"/>
      <c r="W155" s="39"/>
      <c r="X155" s="39"/>
      <c r="Y155" s="14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</row>
    <row r="156" spans="1:38" ht="12.75">
      <c r="A156" s="25"/>
      <c r="B156" s="17"/>
      <c r="C156" s="17"/>
      <c r="D156" s="17"/>
      <c r="E156" s="17"/>
      <c r="F156" s="17"/>
      <c r="G156" s="17"/>
      <c r="H156" s="17"/>
      <c r="I156" s="17"/>
      <c r="J156" s="17"/>
      <c r="K156" s="158" t="s">
        <v>6</v>
      </c>
      <c r="L156" s="158"/>
      <c r="M156" s="24"/>
      <c r="N156" s="24" t="s">
        <v>174</v>
      </c>
      <c r="O156" s="19"/>
      <c r="P156" s="10" t="s">
        <v>2</v>
      </c>
      <c r="Q156" s="27" t="s">
        <v>141</v>
      </c>
      <c r="R156" s="28"/>
      <c r="S156" s="28"/>
      <c r="T156" s="28"/>
      <c r="U156" s="28"/>
      <c r="V156" s="28"/>
      <c r="W156" s="19"/>
      <c r="X156" s="19"/>
      <c r="Y156" s="101"/>
      <c r="Z156" s="111"/>
      <c r="AA156" s="111"/>
      <c r="AB156" s="111"/>
      <c r="AC156" s="111"/>
      <c r="AD156" s="111"/>
      <c r="AE156" s="102"/>
      <c r="AF156" s="102"/>
      <c r="AG156" s="102"/>
      <c r="AH156" s="102"/>
      <c r="AI156" s="102"/>
      <c r="AJ156" s="102"/>
      <c r="AK156" s="102"/>
      <c r="AL156" s="102"/>
    </row>
    <row r="157" spans="1:38" ht="12.75">
      <c r="A157" s="25"/>
      <c r="B157" s="146" t="s">
        <v>168</v>
      </c>
      <c r="C157" s="158"/>
      <c r="D157" s="158"/>
      <c r="E157" s="158"/>
      <c r="F157" s="158"/>
      <c r="G157" s="158"/>
      <c r="H157" s="158"/>
      <c r="I157" s="158"/>
      <c r="J157" s="158"/>
      <c r="K157" s="160"/>
      <c r="L157" s="160"/>
      <c r="M157" s="32"/>
      <c r="N157" s="31" t="s">
        <v>182</v>
      </c>
      <c r="O157" s="34"/>
      <c r="P157" s="10" t="s">
        <v>4</v>
      </c>
      <c r="Q157" s="30"/>
      <c r="R157" s="31"/>
      <c r="S157" s="31"/>
      <c r="T157" s="31"/>
      <c r="U157" s="31"/>
      <c r="V157" s="31"/>
      <c r="W157" s="10" t="s">
        <v>14</v>
      </c>
      <c r="X157" s="26" t="s">
        <v>142</v>
      </c>
      <c r="Y157" s="24" t="s">
        <v>143</v>
      </c>
      <c r="Z157" s="10" t="s">
        <v>144</v>
      </c>
      <c r="AA157" s="10" t="s">
        <v>27</v>
      </c>
      <c r="AB157" s="10" t="s">
        <v>28</v>
      </c>
      <c r="AC157" s="10" t="s">
        <v>29</v>
      </c>
      <c r="AD157" s="10" t="s">
        <v>145</v>
      </c>
      <c r="AE157" s="10" t="s">
        <v>146</v>
      </c>
      <c r="AF157" s="10" t="s">
        <v>32</v>
      </c>
      <c r="AG157" s="10" t="s">
        <v>147</v>
      </c>
      <c r="AH157" s="10" t="s">
        <v>134</v>
      </c>
      <c r="AI157" s="10" t="s">
        <v>35</v>
      </c>
      <c r="AJ157" s="10" t="s">
        <v>36</v>
      </c>
      <c r="AK157" s="10" t="s">
        <v>37</v>
      </c>
      <c r="AL157" s="10" t="s">
        <v>148</v>
      </c>
    </row>
    <row r="158" spans="1:38" ht="12.75">
      <c r="A158" s="24" t="s">
        <v>7</v>
      </c>
      <c r="B158" s="12"/>
      <c r="C158" s="13"/>
      <c r="D158" s="13"/>
      <c r="E158" s="13"/>
      <c r="F158" s="13"/>
      <c r="G158" s="13"/>
      <c r="H158" s="13"/>
      <c r="I158" s="12"/>
      <c r="J158" s="12"/>
      <c r="K158" s="26"/>
      <c r="L158" s="25"/>
      <c r="M158" s="24" t="s">
        <v>149</v>
      </c>
      <c r="N158" s="10" t="s">
        <v>20</v>
      </c>
      <c r="O158" s="10" t="s">
        <v>2</v>
      </c>
      <c r="P158" s="10" t="s">
        <v>8</v>
      </c>
      <c r="Q158" s="10" t="s">
        <v>150</v>
      </c>
      <c r="R158" s="19"/>
      <c r="S158" s="19"/>
      <c r="T158" s="19"/>
      <c r="U158" s="19"/>
      <c r="V158" s="10" t="s">
        <v>2</v>
      </c>
      <c r="W158" s="24" t="s">
        <v>3</v>
      </c>
      <c r="X158" s="25"/>
      <c r="Y158" s="24" t="s">
        <v>151</v>
      </c>
      <c r="Z158" s="19"/>
      <c r="AA158" s="10" t="s">
        <v>152</v>
      </c>
      <c r="AB158" s="10" t="s">
        <v>52</v>
      </c>
      <c r="AC158" s="10" t="s">
        <v>131</v>
      </c>
      <c r="AD158" s="112"/>
      <c r="AE158" s="10" t="s">
        <v>55</v>
      </c>
      <c r="AF158" s="19"/>
      <c r="AG158" s="10" t="s">
        <v>153</v>
      </c>
      <c r="AH158" s="10" t="s">
        <v>154</v>
      </c>
      <c r="AI158" s="10" t="s">
        <v>57</v>
      </c>
      <c r="AJ158" s="10" t="s">
        <v>155</v>
      </c>
      <c r="AK158" s="10" t="s">
        <v>53</v>
      </c>
      <c r="AL158" s="10" t="s">
        <v>135</v>
      </c>
    </row>
    <row r="159" spans="1:38" ht="12.75">
      <c r="A159" s="24" t="s">
        <v>19</v>
      </c>
      <c r="B159" s="26" t="s">
        <v>39</v>
      </c>
      <c r="C159" s="26" t="s">
        <v>40</v>
      </c>
      <c r="D159" s="10" t="s">
        <v>41</v>
      </c>
      <c r="E159" s="26" t="s">
        <v>42</v>
      </c>
      <c r="F159" s="26" t="s">
        <v>43</v>
      </c>
      <c r="G159" s="26" t="s">
        <v>44</v>
      </c>
      <c r="H159" s="26" t="s">
        <v>45</v>
      </c>
      <c r="I159" s="26" t="s">
        <v>46</v>
      </c>
      <c r="J159" s="26" t="s">
        <v>2</v>
      </c>
      <c r="K159" s="26" t="s">
        <v>48</v>
      </c>
      <c r="L159" s="26" t="s">
        <v>49</v>
      </c>
      <c r="M159" s="19"/>
      <c r="N159" s="10" t="s">
        <v>129</v>
      </c>
      <c r="O159" s="10" t="s">
        <v>129</v>
      </c>
      <c r="P159" s="24" t="s">
        <v>3</v>
      </c>
      <c r="Q159" s="10" t="s">
        <v>156</v>
      </c>
      <c r="R159" s="10" t="s">
        <v>122</v>
      </c>
      <c r="S159" s="10" t="s">
        <v>11</v>
      </c>
      <c r="T159" s="10" t="s">
        <v>157</v>
      </c>
      <c r="U159" s="10" t="s">
        <v>158</v>
      </c>
      <c r="V159" s="10" t="s">
        <v>25</v>
      </c>
      <c r="W159" s="19"/>
      <c r="X159" s="26" t="s">
        <v>131</v>
      </c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0" t="s">
        <v>155</v>
      </c>
      <c r="AJ159" s="19"/>
      <c r="AK159" s="19"/>
      <c r="AL159" s="19"/>
    </row>
    <row r="160" spans="1:38" ht="12.75">
      <c r="A160" s="85" t="s">
        <v>196</v>
      </c>
      <c r="B160" s="113"/>
      <c r="C160" s="13"/>
      <c r="D160" s="90"/>
      <c r="E160" s="13"/>
      <c r="F160" s="13"/>
      <c r="G160" s="12" t="s">
        <v>60</v>
      </c>
      <c r="H160" s="13"/>
      <c r="I160" s="13"/>
      <c r="J160" s="12" t="s">
        <v>18</v>
      </c>
      <c r="K160" s="13"/>
      <c r="L160" s="13"/>
      <c r="M160" s="31"/>
      <c r="N160" s="15"/>
      <c r="O160" s="30"/>
      <c r="P160" s="85" t="s">
        <v>3</v>
      </c>
      <c r="Q160" s="30" t="s">
        <v>159</v>
      </c>
      <c r="R160" s="31"/>
      <c r="S160" s="30" t="s">
        <v>160</v>
      </c>
      <c r="T160" s="31"/>
      <c r="U160" s="30" t="s">
        <v>161</v>
      </c>
      <c r="V160" s="85" t="s">
        <v>152</v>
      </c>
      <c r="W160" s="31"/>
      <c r="X160" s="13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</row>
    <row r="161" spans="1:38" ht="12.75">
      <c r="A161" s="24" t="s">
        <v>63</v>
      </c>
      <c r="B161" s="26" t="s">
        <v>64</v>
      </c>
      <c r="C161" s="26" t="s">
        <v>65</v>
      </c>
      <c r="D161" s="26" t="s">
        <v>66</v>
      </c>
      <c r="E161" s="26" t="s">
        <v>67</v>
      </c>
      <c r="F161" s="26" t="s">
        <v>68</v>
      </c>
      <c r="G161" s="26" t="s">
        <v>69</v>
      </c>
      <c r="H161" s="26" t="s">
        <v>70</v>
      </c>
      <c r="I161" s="26" t="s">
        <v>71</v>
      </c>
      <c r="J161" s="26">
        <v>10</v>
      </c>
      <c r="K161" s="26">
        <v>11</v>
      </c>
      <c r="L161" s="26">
        <v>12</v>
      </c>
      <c r="M161" s="26" t="s">
        <v>138</v>
      </c>
      <c r="N161" s="38">
        <v>13</v>
      </c>
      <c r="O161" s="38">
        <v>14</v>
      </c>
      <c r="P161" s="38">
        <v>15</v>
      </c>
      <c r="Q161" s="38">
        <v>16</v>
      </c>
      <c r="R161" s="38">
        <v>17</v>
      </c>
      <c r="S161" s="38">
        <v>18</v>
      </c>
      <c r="T161" s="38">
        <v>19</v>
      </c>
      <c r="U161" s="38">
        <v>20</v>
      </c>
      <c r="V161" s="38">
        <v>21</v>
      </c>
      <c r="W161" s="38">
        <v>22</v>
      </c>
      <c r="X161" s="26">
        <v>23</v>
      </c>
      <c r="Y161" s="24" t="s">
        <v>63</v>
      </c>
      <c r="Z161" s="38">
        <v>24</v>
      </c>
      <c r="AA161" s="38">
        <v>25</v>
      </c>
      <c r="AB161" s="38">
        <v>26</v>
      </c>
      <c r="AC161" s="38">
        <v>27</v>
      </c>
      <c r="AD161" s="38">
        <v>28</v>
      </c>
      <c r="AE161" s="38">
        <v>29</v>
      </c>
      <c r="AF161" s="38">
        <v>30</v>
      </c>
      <c r="AG161" s="38">
        <v>31</v>
      </c>
      <c r="AH161" s="38">
        <v>32</v>
      </c>
      <c r="AI161" s="38">
        <v>33</v>
      </c>
      <c r="AJ161" s="38">
        <v>34</v>
      </c>
      <c r="AK161" s="38">
        <v>35</v>
      </c>
      <c r="AL161" s="38">
        <v>36</v>
      </c>
    </row>
    <row r="162" spans="1:38" ht="12.75">
      <c r="A162" s="85"/>
      <c r="B162" s="13"/>
      <c r="C162" s="13"/>
      <c r="D162" s="13"/>
      <c r="E162" s="13"/>
      <c r="F162" s="13"/>
      <c r="G162" s="13"/>
      <c r="H162" s="13"/>
      <c r="I162" s="13"/>
      <c r="J162" s="13"/>
      <c r="K162" s="12"/>
      <c r="L162" s="12"/>
      <c r="M162" s="16"/>
      <c r="N162" s="14"/>
      <c r="O162" s="14"/>
      <c r="P162" s="14"/>
      <c r="Q162" s="14"/>
      <c r="R162" s="14"/>
      <c r="S162" s="14"/>
      <c r="T162" s="14"/>
      <c r="U162" s="16"/>
      <c r="V162" s="39"/>
      <c r="W162" s="39"/>
      <c r="X162" s="40"/>
      <c r="Y162" s="16"/>
      <c r="Z162" s="80"/>
      <c r="AA162" s="80"/>
      <c r="AB162" s="80"/>
      <c r="AC162" s="80"/>
      <c r="AD162" s="80"/>
      <c r="AE162" s="14"/>
      <c r="AF162" s="14"/>
      <c r="AG162" s="14"/>
      <c r="AH162" s="14"/>
      <c r="AI162" s="14"/>
      <c r="AJ162" s="14"/>
      <c r="AK162" s="14"/>
      <c r="AL162" s="14"/>
    </row>
    <row r="163" spans="1:38" ht="12.75">
      <c r="A163" s="45" t="s">
        <v>77</v>
      </c>
      <c r="B163" s="114">
        <v>17.40365919366552</v>
      </c>
      <c r="C163" s="114">
        <v>8.135534196963366</v>
      </c>
      <c r="D163" s="114">
        <v>6.579937004867807</v>
      </c>
      <c r="E163" s="114">
        <v>15.179031165311654</v>
      </c>
      <c r="F163" s="114">
        <v>10.778443113772456</v>
      </c>
      <c r="G163" s="114">
        <v>4.863097670617082</v>
      </c>
      <c r="H163" s="114">
        <v>22.81396118674225</v>
      </c>
      <c r="I163" s="114">
        <v>16.968814968814968</v>
      </c>
      <c r="J163" s="115">
        <v>15.713898015953786</v>
      </c>
      <c r="K163" s="114">
        <v>7.121925275894162</v>
      </c>
      <c r="L163" s="114">
        <v>6.726412468689118</v>
      </c>
      <c r="M163" s="45" t="s">
        <v>77</v>
      </c>
      <c r="N163" s="99">
        <v>4.693876075482612</v>
      </c>
      <c r="O163" s="116">
        <v>5.784202416673425</v>
      </c>
      <c r="P163" s="116">
        <v>13.798255563812727</v>
      </c>
      <c r="Q163" s="99">
        <v>9.04404862197617</v>
      </c>
      <c r="R163" s="99">
        <v>3.3199523052464226</v>
      </c>
      <c r="S163" s="99">
        <v>9.044102386717398</v>
      </c>
      <c r="T163" s="99">
        <v>3.020928116469518</v>
      </c>
      <c r="U163" s="99">
        <v>8.841975308641976</v>
      </c>
      <c r="V163" s="116">
        <v>7.706104025178069</v>
      </c>
      <c r="W163" s="99">
        <v>2.2489354838709676</v>
      </c>
      <c r="X163" s="99">
        <v>18.31696658097686</v>
      </c>
      <c r="Y163" s="45" t="s">
        <v>77</v>
      </c>
      <c r="Z163" s="117">
        <v>9.873640167364018</v>
      </c>
      <c r="AA163" s="117">
        <v>17.3</v>
      </c>
      <c r="AB163" s="117">
        <v>7.6</v>
      </c>
      <c r="AC163" s="117">
        <v>10.77124183006536</v>
      </c>
      <c r="AD163" s="118">
        <f aca="true" t="shared" si="6" ref="AD163:AD171">SUM(AD86/AD15)*10</f>
        <v>195.97260273972603</v>
      </c>
      <c r="AE163" s="118">
        <f aca="true" t="shared" si="7" ref="AE163:AL163">SUM(AE86/AE15)*10</f>
        <v>653.9487249050461</v>
      </c>
      <c r="AF163" s="118">
        <f t="shared" si="7"/>
        <v>13.525547445255475</v>
      </c>
      <c r="AG163" s="118">
        <f t="shared" si="7"/>
        <v>162.45299145299145</v>
      </c>
      <c r="AH163" s="118">
        <f t="shared" si="7"/>
        <v>2.774566473988439</v>
      </c>
      <c r="AI163" s="118">
        <f t="shared" si="7"/>
        <v>8.811274509803921</v>
      </c>
      <c r="AJ163" s="118">
        <f t="shared" si="7"/>
        <v>28.425925925925924</v>
      </c>
      <c r="AK163" s="118">
        <f t="shared" si="7"/>
        <v>65.96610169491525</v>
      </c>
      <c r="AL163" s="118">
        <f t="shared" si="7"/>
        <v>28.77310924369748</v>
      </c>
    </row>
    <row r="164" spans="1:38" ht="12.75">
      <c r="A164" s="45" t="s">
        <v>78</v>
      </c>
      <c r="B164" s="114">
        <v>18.813469594439074</v>
      </c>
      <c r="C164" s="114">
        <v>10.123136746597536</v>
      </c>
      <c r="D164" s="114">
        <v>7.880761523046092</v>
      </c>
      <c r="E164" s="114">
        <v>17.202875399361023</v>
      </c>
      <c r="F164" s="114">
        <v>13.155829596412556</v>
      </c>
      <c r="G164" s="114">
        <v>4.547158026233604</v>
      </c>
      <c r="H164" s="114">
        <v>26.789508247382855</v>
      </c>
      <c r="I164" s="114">
        <v>19.313077939233818</v>
      </c>
      <c r="J164" s="115">
        <v>18.340199651402315</v>
      </c>
      <c r="K164" s="114">
        <v>8.129107638381774</v>
      </c>
      <c r="L164" s="114">
        <v>7.558338076266363</v>
      </c>
      <c r="M164" s="45" t="s">
        <v>78</v>
      </c>
      <c r="N164" s="99">
        <v>7.5</v>
      </c>
      <c r="O164" s="116">
        <v>6.345614113244532</v>
      </c>
      <c r="P164" s="116">
        <v>16.138079478236946</v>
      </c>
      <c r="Q164" s="99">
        <v>11.378357030015797</v>
      </c>
      <c r="R164" s="99">
        <v>3.21285140562249</v>
      </c>
      <c r="S164" s="99">
        <v>10.172650878533231</v>
      </c>
      <c r="T164" s="99">
        <v>3.73639661426844</v>
      </c>
      <c r="U164" s="99">
        <v>12.18918918918919</v>
      </c>
      <c r="V164" s="116">
        <v>9.258485837952769</v>
      </c>
      <c r="W164" s="99">
        <v>2.6524174980813506</v>
      </c>
      <c r="X164" s="99">
        <v>19.988628762541804</v>
      </c>
      <c r="Y164" s="45" t="s">
        <v>78</v>
      </c>
      <c r="Z164" s="117">
        <v>10.314705882352941</v>
      </c>
      <c r="AA164" s="117">
        <v>18.097447795823665</v>
      </c>
      <c r="AB164" s="117">
        <v>8.2</v>
      </c>
      <c r="AC164" s="117">
        <v>13.852459016393443</v>
      </c>
      <c r="AD164" s="118">
        <f t="shared" si="6"/>
        <v>235.13698630136986</v>
      </c>
      <c r="AE164" s="118">
        <f aca="true" t="shared" si="8" ref="AE164:AL169">SUM(AE87/AE16)*10</f>
        <v>664.9736463823671</v>
      </c>
      <c r="AF164" s="118">
        <f t="shared" si="8"/>
        <v>14.439252336448599</v>
      </c>
      <c r="AG164" s="118">
        <f t="shared" si="8"/>
        <v>193.88310648518814</v>
      </c>
      <c r="AH164" s="118">
        <f t="shared" si="8"/>
        <v>3.114571746384872</v>
      </c>
      <c r="AI164" s="118">
        <f t="shared" si="8"/>
        <v>11.292372881355933</v>
      </c>
      <c r="AJ164" s="118">
        <f t="shared" si="8"/>
        <v>33.285714285714285</v>
      </c>
      <c r="AK164" s="118">
        <f t="shared" si="8"/>
        <v>69.06398730830249</v>
      </c>
      <c r="AL164" s="118">
        <f t="shared" si="8"/>
        <v>39.18518518518518</v>
      </c>
    </row>
    <row r="165" spans="1:38" ht="12.75">
      <c r="A165" s="45" t="s">
        <v>79</v>
      </c>
      <c r="B165" s="114">
        <v>18.997145882244627</v>
      </c>
      <c r="C165" s="114">
        <v>6.969725025460606</v>
      </c>
      <c r="D165" s="114">
        <v>7.906495655771618</v>
      </c>
      <c r="E165" s="114">
        <v>17.111216579655117</v>
      </c>
      <c r="F165" s="114">
        <v>12.595051297525648</v>
      </c>
      <c r="G165" s="114">
        <v>4.2184434270765205</v>
      </c>
      <c r="H165" s="114">
        <v>24.852037758465684</v>
      </c>
      <c r="I165" s="114">
        <v>19.56876456876457</v>
      </c>
      <c r="J165" s="115">
        <v>17.754614958009824</v>
      </c>
      <c r="K165" s="114">
        <v>8.107893692978976</v>
      </c>
      <c r="L165" s="114">
        <v>5.507591545102709</v>
      </c>
      <c r="M165" s="45" t="s">
        <v>79</v>
      </c>
      <c r="N165" s="99">
        <v>7</v>
      </c>
      <c r="O165" s="116">
        <v>5.674872108784049</v>
      </c>
      <c r="P165" s="116">
        <v>15.52391256954145</v>
      </c>
      <c r="Q165" s="99">
        <v>10.400677200902935</v>
      </c>
      <c r="R165" s="99">
        <v>3.4216867469879517</v>
      </c>
      <c r="S165" s="99">
        <v>6.67944894191166</v>
      </c>
      <c r="T165" s="99">
        <v>2.9848866498740554</v>
      </c>
      <c r="U165" s="99">
        <v>12.932917316692667</v>
      </c>
      <c r="V165" s="116">
        <v>8.162991884856837</v>
      </c>
      <c r="W165" s="99">
        <v>2.0801420838971585</v>
      </c>
      <c r="X165" s="99">
        <v>19.788079470198678</v>
      </c>
      <c r="Y165" s="45" t="s">
        <v>79</v>
      </c>
      <c r="Z165" s="117">
        <v>9.465671641791044</v>
      </c>
      <c r="AA165" s="117">
        <v>18.663594470046082</v>
      </c>
      <c r="AB165" s="117">
        <v>8</v>
      </c>
      <c r="AC165" s="117">
        <v>14.588859416445622</v>
      </c>
      <c r="AD165" s="118">
        <f t="shared" si="6"/>
        <v>282.8187919463087</v>
      </c>
      <c r="AE165" s="118">
        <f t="shared" si="8"/>
        <v>711.3002544529262</v>
      </c>
      <c r="AF165" s="118">
        <f t="shared" si="8"/>
        <v>14.021978021978022</v>
      </c>
      <c r="AG165" s="118">
        <f t="shared" si="8"/>
        <v>146.33499170812604</v>
      </c>
      <c r="AH165" s="118">
        <f t="shared" si="8"/>
        <v>3.131868131868132</v>
      </c>
      <c r="AI165" s="118">
        <f t="shared" si="8"/>
        <v>10.344827586206897</v>
      </c>
      <c r="AJ165" s="118">
        <f t="shared" si="8"/>
        <v>33.15789473684211</v>
      </c>
      <c r="AK165" s="118">
        <f t="shared" si="8"/>
        <v>68.35034927458355</v>
      </c>
      <c r="AL165" s="118">
        <f t="shared" si="8"/>
        <v>39.214285714285715</v>
      </c>
    </row>
    <row r="166" spans="1:38" ht="12.75">
      <c r="A166" s="45" t="s">
        <v>80</v>
      </c>
      <c r="B166" s="114">
        <v>19.212758359001832</v>
      </c>
      <c r="C166" s="114">
        <v>8.59199509904023</v>
      </c>
      <c r="D166" s="114">
        <v>7.481983435516834</v>
      </c>
      <c r="E166" s="114">
        <v>17.969052224371374</v>
      </c>
      <c r="F166" s="114">
        <v>14.835039817974971</v>
      </c>
      <c r="G166" s="114">
        <v>4.488294314381271</v>
      </c>
      <c r="H166" s="114">
        <v>25.901246230425464</v>
      </c>
      <c r="I166" s="114">
        <v>19.39470365699874</v>
      </c>
      <c r="J166" s="115">
        <v>18.56077744772097</v>
      </c>
      <c r="K166" s="114">
        <v>8.030464045341835</v>
      </c>
      <c r="L166" s="114">
        <v>7.872093023255814</v>
      </c>
      <c r="M166" s="45" t="s">
        <v>80</v>
      </c>
      <c r="N166" s="99">
        <v>7.425712460841266</v>
      </c>
      <c r="O166" s="116">
        <v>6.343134334709162</v>
      </c>
      <c r="P166" s="116">
        <v>16.26682751843537</v>
      </c>
      <c r="Q166" s="99">
        <v>12.144402379664683</v>
      </c>
      <c r="R166" s="99">
        <v>3.2753262896208826</v>
      </c>
      <c r="S166" s="99">
        <v>8.696453247351451</v>
      </c>
      <c r="T166" s="99">
        <v>3.538050734312417</v>
      </c>
      <c r="U166" s="99">
        <v>12.307692307692308</v>
      </c>
      <c r="V166" s="116">
        <v>9.43535781005757</v>
      </c>
      <c r="W166" s="99">
        <v>2.2359130807107683</v>
      </c>
      <c r="X166" s="99">
        <v>18.756721698113207</v>
      </c>
      <c r="Y166" s="45" t="s">
        <v>80</v>
      </c>
      <c r="Z166" s="117">
        <v>9.905084745762712</v>
      </c>
      <c r="AA166" s="117">
        <v>18.4</v>
      </c>
      <c r="AB166" s="117">
        <v>8.8</v>
      </c>
      <c r="AC166" s="117">
        <v>15.633074935400517</v>
      </c>
      <c r="AD166" s="118">
        <f t="shared" si="6"/>
        <v>278.58744394618833</v>
      </c>
      <c r="AE166" s="118">
        <f t="shared" si="8"/>
        <v>712.1904292057228</v>
      </c>
      <c r="AF166" s="118">
        <f t="shared" si="8"/>
        <v>14.488188976377954</v>
      </c>
      <c r="AG166" s="118">
        <f t="shared" si="8"/>
        <v>178.73353520060562</v>
      </c>
      <c r="AH166" s="118">
        <f t="shared" si="8"/>
        <v>3.1799163179916317</v>
      </c>
      <c r="AI166" s="118">
        <f t="shared" si="8"/>
        <v>11.705948372615039</v>
      </c>
      <c r="AJ166" s="118">
        <f t="shared" si="8"/>
        <v>33.717948717948715</v>
      </c>
      <c r="AK166" s="118">
        <f t="shared" si="8"/>
        <v>71.43019943019942</v>
      </c>
      <c r="AL166" s="118">
        <f t="shared" si="8"/>
        <v>34.099378881987576</v>
      </c>
    </row>
    <row r="167" spans="1:38" ht="12.75">
      <c r="A167" s="45" t="s">
        <v>176</v>
      </c>
      <c r="B167" s="118">
        <f aca="true" t="shared" si="9" ref="B167:L167">SUM(B90/B19)*10</f>
        <v>19.85817628654369</v>
      </c>
      <c r="C167" s="118">
        <f t="shared" si="9"/>
        <v>8.47224661008682</v>
      </c>
      <c r="D167" s="118">
        <f t="shared" si="9"/>
        <v>6.499044621782623</v>
      </c>
      <c r="E167" s="118">
        <f t="shared" si="9"/>
        <v>17.922142634693245</v>
      </c>
      <c r="F167" s="118">
        <f t="shared" si="9"/>
        <v>14.008198727361723</v>
      </c>
      <c r="G167" s="118">
        <f t="shared" si="9"/>
        <v>4.381600396909774</v>
      </c>
      <c r="H167" s="118">
        <f t="shared" si="9"/>
        <v>27.784654005675616</v>
      </c>
      <c r="I167" s="118">
        <f t="shared" si="9"/>
        <v>19.97239475500345</v>
      </c>
      <c r="J167" s="119">
        <f t="shared" si="9"/>
        <v>19.25555801772369</v>
      </c>
      <c r="K167" s="118">
        <f t="shared" si="9"/>
        <v>8.327123635357857</v>
      </c>
      <c r="L167" s="118">
        <f t="shared" si="9"/>
        <v>7.861103005544208</v>
      </c>
      <c r="M167" s="45" t="s">
        <v>176</v>
      </c>
      <c r="N167" s="99">
        <f aca="true" t="shared" si="10" ref="N167:V167">N90*10/N19</f>
        <v>7.452135493372607</v>
      </c>
      <c r="O167" s="116">
        <f t="shared" si="10"/>
        <v>6.354565258571699</v>
      </c>
      <c r="P167" s="116">
        <f t="shared" si="10"/>
        <v>17.042622498050427</v>
      </c>
      <c r="Q167" s="99">
        <f t="shared" si="10"/>
        <v>7.6567209820453455</v>
      </c>
      <c r="R167" s="99">
        <f t="shared" si="10"/>
        <v>3.0758877067042687</v>
      </c>
      <c r="S167" s="99">
        <f t="shared" si="10"/>
        <v>9.604433530231631</v>
      </c>
      <c r="T167" s="99">
        <f t="shared" si="10"/>
        <v>4.0600236047884</v>
      </c>
      <c r="U167" s="99">
        <f t="shared" si="10"/>
        <v>9.786363054880388</v>
      </c>
      <c r="V167" s="116">
        <f t="shared" si="10"/>
        <v>8.531076005666655</v>
      </c>
      <c r="W167" s="118">
        <f aca="true" t="shared" si="11" ref="W167:W172">SUM(W90*170/W19)/100</f>
        <v>2.2504012767374304</v>
      </c>
      <c r="X167" s="118">
        <f>SUM(X90*180/X19)/100</f>
        <v>20.045995747696665</v>
      </c>
      <c r="Y167" s="45" t="s">
        <v>176</v>
      </c>
      <c r="Z167" s="118">
        <f>SUM(Z90*180/Z19)/100</f>
        <v>10.77710651828299</v>
      </c>
      <c r="AA167" s="117">
        <v>16.9</v>
      </c>
      <c r="AB167" s="117">
        <v>9.5</v>
      </c>
      <c r="AC167" s="117">
        <v>15.8</v>
      </c>
      <c r="AD167" s="118">
        <f t="shared" si="6"/>
        <v>239.20430107526883</v>
      </c>
      <c r="AE167" s="118">
        <f t="shared" si="8"/>
        <v>709.3487688698249</v>
      </c>
      <c r="AF167" s="118">
        <f t="shared" si="8"/>
        <v>12.112806287563568</v>
      </c>
      <c r="AG167" s="118">
        <f t="shared" si="8"/>
        <v>184.4268656716418</v>
      </c>
      <c r="AH167" s="118">
        <f t="shared" si="8"/>
        <v>3.01691969534325</v>
      </c>
      <c r="AI167" s="118">
        <f t="shared" si="8"/>
        <v>0</v>
      </c>
      <c r="AJ167" s="118">
        <f t="shared" si="8"/>
        <v>34.93827160493827</v>
      </c>
      <c r="AK167" s="118">
        <f t="shared" si="8"/>
        <v>68.59906113907586</v>
      </c>
      <c r="AL167" s="118">
        <f t="shared" si="8"/>
        <v>41.8125</v>
      </c>
    </row>
    <row r="168" spans="1:38" ht="12.75">
      <c r="A168" s="45" t="s">
        <v>178</v>
      </c>
      <c r="B168" s="118">
        <f aca="true" t="shared" si="12" ref="B168:L168">SUM(B91/B20)*10</f>
        <v>19.00532295580605</v>
      </c>
      <c r="C168" s="118">
        <f t="shared" si="12"/>
        <v>7.639001623376624</v>
      </c>
      <c r="D168" s="118">
        <f t="shared" si="12"/>
        <v>6.876589683589378</v>
      </c>
      <c r="E168" s="118">
        <f t="shared" si="12"/>
        <v>18.216608682498865</v>
      </c>
      <c r="F168" s="118">
        <f t="shared" si="12"/>
        <v>15.531552018192155</v>
      </c>
      <c r="G168" s="118">
        <f t="shared" si="12"/>
        <v>4.122191011235955</v>
      </c>
      <c r="H168" s="118">
        <f t="shared" si="12"/>
        <v>27.080564299871753</v>
      </c>
      <c r="I168" s="118">
        <f t="shared" si="12"/>
        <v>18.397172236503856</v>
      </c>
      <c r="J168" s="119">
        <f t="shared" si="12"/>
        <v>18.444776564051637</v>
      </c>
      <c r="K168" s="118">
        <f t="shared" si="12"/>
        <v>7.434908389585342</v>
      </c>
      <c r="L168" s="118">
        <f t="shared" si="12"/>
        <v>6.185297356828194</v>
      </c>
      <c r="M168" s="45" t="s">
        <v>178</v>
      </c>
      <c r="N168" s="99">
        <f aca="true" t="shared" si="13" ref="N168:P169">N91*10/N20</f>
        <v>4.946772005426542</v>
      </c>
      <c r="O168" s="116">
        <f t="shared" si="13"/>
        <v>5.443206557795983</v>
      </c>
      <c r="P168" s="116">
        <f t="shared" si="13"/>
        <v>16.259137881325056</v>
      </c>
      <c r="Q168" s="99">
        <v>11.4</v>
      </c>
      <c r="R168" s="99">
        <f aca="true" t="shared" si="14" ref="R168:V171">R91*10/R20</f>
        <v>3.011627906976744</v>
      </c>
      <c r="S168" s="99">
        <f t="shared" si="14"/>
        <v>9.352871534835929</v>
      </c>
      <c r="T168" s="99">
        <f t="shared" si="14"/>
        <v>3.5178479048111746</v>
      </c>
      <c r="U168" s="99">
        <f t="shared" si="14"/>
        <v>8.178197647494674</v>
      </c>
      <c r="V168" s="116">
        <f t="shared" si="14"/>
        <v>8.096969696969698</v>
      </c>
      <c r="W168" s="118">
        <f t="shared" si="11"/>
        <v>1.8969490333919155</v>
      </c>
      <c r="X168" s="118">
        <f>SUM(X91*180/X20)/100</f>
        <v>20.254347826086956</v>
      </c>
      <c r="Y168" s="45" t="s">
        <v>178</v>
      </c>
      <c r="Z168" s="118">
        <f>SUM(Z91*180/Z20)/100</f>
        <v>11.756457564575646</v>
      </c>
      <c r="AA168" s="118">
        <v>16.8</v>
      </c>
      <c r="AB168" s="117">
        <v>9.6</v>
      </c>
      <c r="AC168" s="117">
        <v>15.75</v>
      </c>
      <c r="AD168" s="118">
        <f t="shared" si="6"/>
        <v>281.00217864923746</v>
      </c>
      <c r="AE168" s="118">
        <f t="shared" si="8"/>
        <v>685.7659244155061</v>
      </c>
      <c r="AF168" s="118">
        <f t="shared" si="8"/>
        <v>17.090781633368383</v>
      </c>
      <c r="AG168" s="118">
        <f t="shared" si="8"/>
        <v>184.02618657937808</v>
      </c>
      <c r="AH168" s="118">
        <f t="shared" si="8"/>
        <v>2.9906542056074765</v>
      </c>
      <c r="AI168" s="118">
        <f t="shared" si="8"/>
        <v>11.75627240143369</v>
      </c>
      <c r="AJ168" s="118">
        <f t="shared" si="8"/>
        <v>33.4106728538283</v>
      </c>
      <c r="AK168" s="118">
        <f t="shared" si="8"/>
        <v>69.50657894736842</v>
      </c>
      <c r="AL168" s="118">
        <f t="shared" si="8"/>
        <v>37.1875</v>
      </c>
    </row>
    <row r="169" spans="1:38" ht="12.75">
      <c r="A169" s="45" t="s">
        <v>183</v>
      </c>
      <c r="B169" s="118">
        <f>SUM(B92/B21)*10</f>
        <v>20.78656689827187</v>
      </c>
      <c r="C169" s="118">
        <v>7.7</v>
      </c>
      <c r="D169" s="118">
        <f aca="true" t="shared" si="15" ref="D169:L169">SUM(D92/D21)*10</f>
        <v>8.693462063175568</v>
      </c>
      <c r="E169" s="118">
        <f t="shared" si="15"/>
        <v>19.995745650687535</v>
      </c>
      <c r="F169" s="118">
        <f t="shared" si="15"/>
        <v>14.41772920461445</v>
      </c>
      <c r="G169" s="118">
        <f t="shared" si="15"/>
        <v>4.400610454025181</v>
      </c>
      <c r="H169" s="118">
        <f t="shared" si="15"/>
        <v>27.6208497344817</v>
      </c>
      <c r="I169" s="118">
        <f t="shared" si="15"/>
        <v>21.599696739954513</v>
      </c>
      <c r="J169" s="119">
        <f t="shared" si="15"/>
        <v>19.795645978215997</v>
      </c>
      <c r="K169" s="118">
        <f t="shared" si="15"/>
        <v>8.529971010878713</v>
      </c>
      <c r="L169" s="118">
        <f t="shared" si="15"/>
        <v>6.790876581422605</v>
      </c>
      <c r="M169" s="45" t="s">
        <v>183</v>
      </c>
      <c r="N169" s="99">
        <f t="shared" si="13"/>
        <v>4.594806147825023</v>
      </c>
      <c r="O169" s="116">
        <f t="shared" si="13"/>
        <v>6.0740898929499645</v>
      </c>
      <c r="P169" s="116">
        <f t="shared" si="13"/>
        <v>17.336039537512747</v>
      </c>
      <c r="Q169" s="99">
        <v>12</v>
      </c>
      <c r="R169" s="99">
        <f t="shared" si="14"/>
        <v>4.175942549371634</v>
      </c>
      <c r="S169" s="99">
        <f t="shared" si="14"/>
        <v>10.018923713778829</v>
      </c>
      <c r="T169" s="99">
        <f t="shared" si="14"/>
        <v>3.902575587905935</v>
      </c>
      <c r="U169" s="99">
        <f t="shared" si="14"/>
        <v>9.107018278219616</v>
      </c>
      <c r="V169" s="116">
        <f t="shared" si="14"/>
        <v>9.127953208107296</v>
      </c>
      <c r="W169" s="118">
        <f t="shared" si="11"/>
        <v>1.8610271572492334</v>
      </c>
      <c r="X169" s="118">
        <f>SUM(X92*180/X21)/100</f>
        <v>21.819974802428128</v>
      </c>
      <c r="Y169" s="45" t="s">
        <v>183</v>
      </c>
      <c r="Z169" s="118">
        <f>SUM(Z92*180/Z21)/100</f>
        <v>11.310740953475015</v>
      </c>
      <c r="AA169" s="118">
        <v>16.8</v>
      </c>
      <c r="AB169" s="117">
        <v>9.4</v>
      </c>
      <c r="AC169" s="117">
        <v>15.8</v>
      </c>
      <c r="AD169" s="118">
        <f t="shared" si="6"/>
        <v>269.22872340425533</v>
      </c>
      <c r="AE169" s="118">
        <f t="shared" si="8"/>
        <v>673.6961646568137</v>
      </c>
      <c r="AF169" s="118">
        <f t="shared" si="8"/>
        <v>15.652797704447632</v>
      </c>
      <c r="AG169" s="118">
        <f t="shared" si="8"/>
        <v>198.046357615894</v>
      </c>
      <c r="AH169" s="118">
        <f t="shared" si="8"/>
        <v>2.844379615279424</v>
      </c>
      <c r="AI169" s="118">
        <f t="shared" si="8"/>
        <v>12.147727272727273</v>
      </c>
      <c r="AJ169" s="118">
        <f t="shared" si="8"/>
        <v>35.099337748344375</v>
      </c>
      <c r="AK169" s="118">
        <f t="shared" si="8"/>
        <v>67.08585623350412</v>
      </c>
      <c r="AL169" s="118">
        <f t="shared" si="8"/>
        <v>33.680430879712745</v>
      </c>
    </row>
    <row r="170" spans="1:38" ht="12.75">
      <c r="A170" s="45" t="s">
        <v>186</v>
      </c>
      <c r="B170" s="118">
        <f>SUM(B93/B22)*10</f>
        <v>17.442156979412815</v>
      </c>
      <c r="C170" s="118">
        <f>SUM(C93/C23)*10</f>
        <v>7.515164505412066</v>
      </c>
      <c r="D170" s="118">
        <f aca="true" t="shared" si="16" ref="D170:L170">SUM(D93/D22)*10</f>
        <v>6.096927569187834</v>
      </c>
      <c r="E170" s="118">
        <f t="shared" si="16"/>
        <v>16.806878466361226</v>
      </c>
      <c r="F170" s="118">
        <f t="shared" si="16"/>
        <v>9.298233215547704</v>
      </c>
      <c r="G170" s="118">
        <f t="shared" si="16"/>
        <v>3.8255872063968024</v>
      </c>
      <c r="H170" s="118">
        <f t="shared" si="16"/>
        <v>26.100009128541775</v>
      </c>
      <c r="I170" s="118">
        <f t="shared" si="16"/>
        <v>20.059863169897376</v>
      </c>
      <c r="J170" s="119">
        <f t="shared" si="16"/>
        <v>17.52776230667066</v>
      </c>
      <c r="K170" s="118">
        <f t="shared" si="16"/>
        <v>7.173235812000542</v>
      </c>
      <c r="L170" s="118">
        <f t="shared" si="16"/>
        <v>6.5074875703355275</v>
      </c>
      <c r="M170" s="45" t="s">
        <v>186</v>
      </c>
      <c r="N170" s="99">
        <f>N93*10/N22</f>
        <v>4.187019740181107</v>
      </c>
      <c r="O170" s="116">
        <f>O93*10/O22</f>
        <v>5.427835403635796</v>
      </c>
      <c r="P170" s="119">
        <v>15.4</v>
      </c>
      <c r="Q170" s="99">
        <v>12.5</v>
      </c>
      <c r="R170" s="99">
        <f t="shared" si="14"/>
        <v>3.055247853780116</v>
      </c>
      <c r="S170" s="99">
        <f t="shared" si="14"/>
        <v>8.538292253521126</v>
      </c>
      <c r="T170" s="99">
        <f t="shared" si="14"/>
        <v>3.9257942679404576</v>
      </c>
      <c r="U170" s="99">
        <f t="shared" si="14"/>
        <v>7.330246913580246</v>
      </c>
      <c r="V170" s="116">
        <f t="shared" si="14"/>
        <v>6.905178511596739</v>
      </c>
      <c r="W170" s="118">
        <f t="shared" si="11"/>
        <v>1.9113807040417214</v>
      </c>
      <c r="X170" s="118">
        <f>SUM(X93*180/X22)/100</f>
        <v>21.391162521688837</v>
      </c>
      <c r="Y170" s="45" t="s">
        <v>186</v>
      </c>
      <c r="Z170" s="118">
        <f>SUM(Z93*180/Z22)/100</f>
        <v>10.556557377049181</v>
      </c>
      <c r="AA170" s="117">
        <v>16.3</v>
      </c>
      <c r="AB170" s="117">
        <v>8.4</v>
      </c>
      <c r="AC170" s="117">
        <v>15.9</v>
      </c>
      <c r="AD170" s="118">
        <f t="shared" si="6"/>
        <v>255.2351160443996</v>
      </c>
      <c r="AE170" s="118">
        <f>SUM(AE93/AE22)*10</f>
        <v>635.7613432736765</v>
      </c>
      <c r="AF170" s="118">
        <f>SUM(AF93/AF22)*10</f>
        <v>15.055113288426208</v>
      </c>
      <c r="AG170" s="118">
        <f>SUM(AG93/AG22)*10</f>
        <v>173.00371747211895</v>
      </c>
      <c r="AH170" s="118">
        <f>SUM(AH93/AH22)*10</f>
        <v>2.9605110874496554</v>
      </c>
      <c r="AI170" s="118">
        <f>SUM(AI93/AI22)*10</f>
        <v>10.824281921313057</v>
      </c>
      <c r="AJ170" s="118" t="s">
        <v>83</v>
      </c>
      <c r="AK170" s="118">
        <f>SUM(AK93/AK22)*10</f>
        <v>63.369638855594346</v>
      </c>
      <c r="AL170" s="118">
        <f>SUM(AL93/AL22)*10</f>
        <v>37.217898832684824</v>
      </c>
    </row>
    <row r="171" spans="1:38" ht="12.75">
      <c r="A171" s="45" t="s">
        <v>188</v>
      </c>
      <c r="B171" s="118">
        <v>20.8</v>
      </c>
      <c r="C171" s="118">
        <v>7.2</v>
      </c>
      <c r="D171" s="118">
        <v>11.4</v>
      </c>
      <c r="E171" s="118">
        <v>20.4</v>
      </c>
      <c r="F171" s="118">
        <v>11.8</v>
      </c>
      <c r="G171" s="118">
        <v>4.7</v>
      </c>
      <c r="H171" s="118">
        <v>27.1</v>
      </c>
      <c r="I171" s="118">
        <v>19.8</v>
      </c>
      <c r="J171" s="119">
        <v>19.8</v>
      </c>
      <c r="K171" s="118">
        <v>8.1</v>
      </c>
      <c r="L171" s="118">
        <v>6.7</v>
      </c>
      <c r="M171" s="45" t="s">
        <v>188</v>
      </c>
      <c r="N171" s="99">
        <f>N94*10/N23</f>
        <v>5.26291298278269</v>
      </c>
      <c r="O171" s="116">
        <f>O94*10/O23</f>
        <v>6.35390911416148</v>
      </c>
      <c r="P171" s="116">
        <f>P94*10/P23</f>
        <v>17.2696784855039</v>
      </c>
      <c r="Q171" s="99">
        <v>15</v>
      </c>
      <c r="R171" s="99">
        <f t="shared" si="14"/>
        <v>4.6</v>
      </c>
      <c r="S171" s="99">
        <f t="shared" si="14"/>
        <v>11.589904200442152</v>
      </c>
      <c r="T171" s="99">
        <f t="shared" si="14"/>
        <v>4.129979035639413</v>
      </c>
      <c r="U171" s="99">
        <f t="shared" si="14"/>
        <v>11.11576011157601</v>
      </c>
      <c r="V171" s="116">
        <f t="shared" si="14"/>
        <v>10.643620842665765</v>
      </c>
      <c r="W171" s="118">
        <f t="shared" si="11"/>
        <v>3.071768886549092</v>
      </c>
      <c r="X171" s="118">
        <f>SUM(X94*180/X23)/100</f>
        <v>21.735689045936397</v>
      </c>
      <c r="Y171" s="45" t="s">
        <v>188</v>
      </c>
      <c r="Z171" s="118">
        <v>10.9</v>
      </c>
      <c r="AA171" s="117">
        <v>16.9</v>
      </c>
      <c r="AB171" s="117">
        <v>8.2</v>
      </c>
      <c r="AC171" s="117">
        <v>16.6</v>
      </c>
      <c r="AD171" s="118">
        <f t="shared" si="6"/>
        <v>291.2531969309463</v>
      </c>
      <c r="AE171" s="118">
        <v>593.8</v>
      </c>
      <c r="AF171" s="118">
        <f>SUM(AF94/AF23)*10</f>
        <v>14.864864864864863</v>
      </c>
      <c r="AG171" s="118">
        <f>SUM(AG94/AG23)*10</f>
        <v>178.89837083010087</v>
      </c>
      <c r="AH171" s="118">
        <f>SUM(AH94/AH23)*10</f>
        <v>3.133047210300429</v>
      </c>
      <c r="AI171" s="118">
        <f>SUM(AI94/AI23)*10</f>
        <v>15.956072351421188</v>
      </c>
      <c r="AJ171" s="118">
        <f>SUM(AJ94/AJ23)*10</f>
        <v>35.529411764705884</v>
      </c>
      <c r="AK171" s="118">
        <f>SUM(AK94/AK23)*10</f>
        <v>62.96794208893485</v>
      </c>
      <c r="AL171" s="118">
        <f>SUM(AL94/AL23)*10</f>
        <v>37.666666666666664</v>
      </c>
    </row>
    <row r="172" spans="1:38" ht="12.75">
      <c r="A172" s="45" t="s">
        <v>202</v>
      </c>
      <c r="B172" s="118">
        <v>19.837234829503423</v>
      </c>
      <c r="C172" s="118">
        <v>7.967443906731192</v>
      </c>
      <c r="D172" s="118">
        <v>8.589840788476119</v>
      </c>
      <c r="E172" s="118">
        <v>19.074024226110364</v>
      </c>
      <c r="F172" s="118">
        <v>15.660012878300066</v>
      </c>
      <c r="G172" s="118">
        <v>4.342691014808758</v>
      </c>
      <c r="H172" s="118">
        <v>26.016109163271107</v>
      </c>
      <c r="I172" s="118">
        <v>19.562398703403566</v>
      </c>
      <c r="J172" s="119">
        <v>19.03431324191904</v>
      </c>
      <c r="K172" s="118">
        <v>8.2</v>
      </c>
      <c r="L172" s="118">
        <v>6.670835346616263</v>
      </c>
      <c r="M172" s="45" t="s">
        <v>202</v>
      </c>
      <c r="N172" s="118">
        <f>SUM(N95/N24)*10</f>
        <v>4.241260973663208</v>
      </c>
      <c r="O172" s="119">
        <f>SUM(O95/O24)*10</f>
        <v>5.768132495716733</v>
      </c>
      <c r="P172" s="119">
        <f>SUM(P95/P24)*10</f>
        <v>16.519468146591137</v>
      </c>
      <c r="Q172" s="99">
        <v>10.2</v>
      </c>
      <c r="R172" s="118">
        <f>SUM(R95/R24)*10</f>
        <v>3.6550976138828633</v>
      </c>
      <c r="S172" s="118">
        <f>SUM(S95/S24)*10</f>
        <v>10.378622197922363</v>
      </c>
      <c r="T172" s="118">
        <f>SUM(T95/T24)*10</f>
        <v>3.7861915367483294</v>
      </c>
      <c r="U172" s="118">
        <f>SUM(U95/U24)*10</f>
        <v>10.672947510094213</v>
      </c>
      <c r="V172" s="119">
        <v>8.9</v>
      </c>
      <c r="W172" s="118">
        <f t="shared" si="11"/>
        <v>3.1784795720951404</v>
      </c>
      <c r="X172" s="118">
        <v>21.9</v>
      </c>
      <c r="Y172" s="45" t="s">
        <v>202</v>
      </c>
      <c r="Z172" s="118">
        <v>11.066197183098591</v>
      </c>
      <c r="AA172" s="118">
        <v>17.140115163147794</v>
      </c>
      <c r="AB172" s="118">
        <v>8.9</v>
      </c>
      <c r="AC172" s="118">
        <v>17.1</v>
      </c>
      <c r="AD172" s="118">
        <v>289.8514851485148</v>
      </c>
      <c r="AE172" s="118">
        <v>647.5</v>
      </c>
      <c r="AF172" s="118">
        <v>14.969994544462628</v>
      </c>
      <c r="AG172" s="118">
        <v>179.158453373768</v>
      </c>
      <c r="AH172" s="118">
        <v>3.2017543859649122</v>
      </c>
      <c r="AI172" s="118">
        <v>16.070460704607047</v>
      </c>
      <c r="AJ172" s="118">
        <v>37.78947368421053</v>
      </c>
      <c r="AK172" s="118">
        <v>66.3204134366925</v>
      </c>
      <c r="AL172" s="118">
        <v>45.15723270440252</v>
      </c>
    </row>
    <row r="173" spans="1:38" ht="12.75">
      <c r="A173" s="45" t="s">
        <v>205</v>
      </c>
      <c r="B173" s="118">
        <v>21.024484654145667</v>
      </c>
      <c r="C173" s="118">
        <v>8.80350755740164</v>
      </c>
      <c r="D173" s="118">
        <v>8.020061374026678</v>
      </c>
      <c r="E173" s="118">
        <v>19.38599612541019</v>
      </c>
      <c r="F173" s="118">
        <v>15.340849843587069</v>
      </c>
      <c r="G173" s="118">
        <v>4.43630214205186</v>
      </c>
      <c r="H173" s="118">
        <v>26.18763168427492</v>
      </c>
      <c r="I173" s="118">
        <v>19.3717277486911</v>
      </c>
      <c r="J173" s="119">
        <v>19.7</v>
      </c>
      <c r="K173" s="118">
        <v>8.1</v>
      </c>
      <c r="L173" s="118">
        <v>7.7</v>
      </c>
      <c r="M173" s="45" t="s">
        <v>205</v>
      </c>
      <c r="N173" s="118">
        <v>4.2</v>
      </c>
      <c r="O173" s="119">
        <v>5.9773662091973225</v>
      </c>
      <c r="P173" s="119">
        <v>17.2</v>
      </c>
      <c r="Q173" s="118">
        <v>11.867391175247935</v>
      </c>
      <c r="R173" s="118">
        <v>3.7205387205387206</v>
      </c>
      <c r="S173" s="118">
        <v>11.173972790985296</v>
      </c>
      <c r="T173" s="118">
        <v>3.96472743930371</v>
      </c>
      <c r="U173" s="118">
        <v>11.465277777777779</v>
      </c>
      <c r="V173" s="119">
        <v>10.041273373290744</v>
      </c>
      <c r="W173" s="118">
        <v>3.6</v>
      </c>
      <c r="X173" s="118">
        <v>23.6</v>
      </c>
      <c r="Y173" s="45" t="s">
        <v>205</v>
      </c>
      <c r="Z173" s="118">
        <v>11.347826086956523</v>
      </c>
      <c r="AA173" s="118">
        <v>17.7</v>
      </c>
      <c r="AB173" s="118">
        <v>8</v>
      </c>
      <c r="AC173" s="118">
        <v>18</v>
      </c>
      <c r="AD173" s="118">
        <v>287.53919239904985</v>
      </c>
      <c r="AE173" s="118">
        <v>669.2</v>
      </c>
      <c r="AF173" s="118">
        <v>14.793565683646111</v>
      </c>
      <c r="AG173" s="118">
        <v>170.62883654532476</v>
      </c>
      <c r="AH173" s="118">
        <v>3.576923076923077</v>
      </c>
      <c r="AI173" s="118">
        <v>15.519877675840979</v>
      </c>
      <c r="AJ173" s="118">
        <v>35.1</v>
      </c>
      <c r="AK173" s="118">
        <v>76.07087827426811</v>
      </c>
      <c r="AL173" s="118">
        <v>49.4</v>
      </c>
    </row>
    <row r="174" spans="1:38" ht="12.75">
      <c r="A174" s="45" t="s">
        <v>211</v>
      </c>
      <c r="B174" s="120">
        <v>21.3</v>
      </c>
      <c r="C174" s="120">
        <v>8.4</v>
      </c>
      <c r="D174" s="120">
        <v>8.86</v>
      </c>
      <c r="E174" s="120">
        <v>19.12</v>
      </c>
      <c r="F174" s="120">
        <v>12.26</v>
      </c>
      <c r="G174" s="120">
        <v>4.75</v>
      </c>
      <c r="H174" s="120">
        <v>27.08</v>
      </c>
      <c r="I174" s="120">
        <v>20.55</v>
      </c>
      <c r="J174" s="119">
        <f>SUM(J97/J26)*10</f>
        <v>20.204306188678792</v>
      </c>
      <c r="K174" s="120">
        <v>8.45</v>
      </c>
      <c r="L174" s="120">
        <v>6.5</v>
      </c>
      <c r="M174" s="45" t="s">
        <v>211</v>
      </c>
      <c r="N174" s="118">
        <f>SUM(N97/N26)*10</f>
        <v>4.573170731707317</v>
      </c>
      <c r="O174" s="121">
        <v>6.1</v>
      </c>
      <c r="P174" s="121">
        <v>17.6</v>
      </c>
      <c r="Q174" s="122">
        <v>8.7</v>
      </c>
      <c r="R174" s="122">
        <v>3.6</v>
      </c>
      <c r="S174" s="122">
        <v>11</v>
      </c>
      <c r="T174" s="122">
        <v>3.9</v>
      </c>
      <c r="U174" s="122">
        <v>12.1</v>
      </c>
      <c r="V174" s="121">
        <v>9.2</v>
      </c>
      <c r="W174" s="122">
        <v>4.2</v>
      </c>
      <c r="X174" s="122">
        <v>23.4</v>
      </c>
      <c r="Y174" s="45" t="s">
        <v>211</v>
      </c>
      <c r="Z174" s="117">
        <v>12.1</v>
      </c>
      <c r="AA174" s="118" t="s">
        <v>212</v>
      </c>
      <c r="AB174" s="118" t="s">
        <v>212</v>
      </c>
      <c r="AC174" s="118" t="s">
        <v>212</v>
      </c>
      <c r="AD174" s="118">
        <f>SUM(AD97/AD26)*10</f>
        <v>343.90928725701946</v>
      </c>
      <c r="AE174" s="122">
        <v>690.2</v>
      </c>
      <c r="AF174" s="118">
        <f aca="true" t="shared" si="17" ref="AF174:AL174">SUM(AF97/AF26)*10</f>
        <v>14.065040650406504</v>
      </c>
      <c r="AG174" s="118">
        <f t="shared" si="17"/>
        <v>149.0620782726046</v>
      </c>
      <c r="AH174" s="118">
        <f t="shared" si="17"/>
        <v>2.804878048780488</v>
      </c>
      <c r="AI174" s="118">
        <f t="shared" si="17"/>
        <v>16.279683377308707</v>
      </c>
      <c r="AJ174" s="118">
        <f t="shared" si="17"/>
        <v>34.90566037735849</v>
      </c>
      <c r="AK174" s="118">
        <f t="shared" si="17"/>
        <v>81.64948453608247</v>
      </c>
      <c r="AL174" s="118">
        <f t="shared" si="17"/>
        <v>45</v>
      </c>
    </row>
    <row r="175" spans="1:38" ht="12.75">
      <c r="A175" s="45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N175" s="99"/>
      <c r="O175" s="1"/>
      <c r="P175" s="1"/>
      <c r="Q175" s="1"/>
      <c r="R175" s="1"/>
      <c r="S175" s="1"/>
      <c r="T175" s="1"/>
      <c r="U175" s="1"/>
      <c r="V175" s="1"/>
      <c r="W175" s="1"/>
      <c r="X175" s="1"/>
      <c r="Z175" s="117"/>
      <c r="AA175" s="1"/>
      <c r="AB175" s="1"/>
      <c r="AC175" s="1"/>
      <c r="AD175" s="1"/>
      <c r="AE175" s="1"/>
      <c r="AF175" s="1"/>
      <c r="AG175" s="1"/>
      <c r="AH175" s="1"/>
      <c r="AI175" s="1"/>
      <c r="AJ175" s="118"/>
      <c r="AK175" s="1"/>
      <c r="AL175" s="1"/>
    </row>
    <row r="176" spans="1:38" ht="12.75">
      <c r="A176" s="24" t="s">
        <v>211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24" t="s">
        <v>211</v>
      </c>
      <c r="N176" s="9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4" t="s">
        <v>211</v>
      </c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</row>
    <row r="177" spans="1:38" ht="12.75">
      <c r="A177" s="24" t="s">
        <v>81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24" t="s">
        <v>162</v>
      </c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24" t="s">
        <v>81</v>
      </c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</row>
    <row r="178" spans="1:38" ht="12.75">
      <c r="A178" s="45" t="s">
        <v>82</v>
      </c>
      <c r="B178" s="118">
        <f>SUM(B101/B30)*10</f>
        <v>29.844142785319256</v>
      </c>
      <c r="C178" s="118">
        <f aca="true" t="shared" si="18" ref="C178:H178">SUM(C101/C30)*10</f>
        <v>9.71631205673759</v>
      </c>
      <c r="D178" s="118">
        <f t="shared" si="18"/>
        <v>7.704918032786885</v>
      </c>
      <c r="E178" s="118">
        <f t="shared" si="18"/>
        <v>33.95862068965518</v>
      </c>
      <c r="F178" s="118">
        <v>10.9</v>
      </c>
      <c r="G178" s="118">
        <f t="shared" si="18"/>
        <v>5</v>
      </c>
      <c r="H178" s="118">
        <f t="shared" si="18"/>
        <v>9</v>
      </c>
      <c r="I178" s="118" t="s">
        <v>83</v>
      </c>
      <c r="J178" s="119">
        <f>SUM(J101/J30)*10</f>
        <v>28.13232514177694</v>
      </c>
      <c r="K178" s="118">
        <v>10.9</v>
      </c>
      <c r="L178" s="118">
        <f>SUM(L101/L30)*10</f>
        <v>4.014962593516209</v>
      </c>
      <c r="M178" s="45" t="s">
        <v>82</v>
      </c>
      <c r="N178" s="118">
        <f>SUM(N101/N30)*10</f>
        <v>5.433231396534149</v>
      </c>
      <c r="O178" s="119">
        <f>SUM(O101/O30)*10</f>
        <v>6.789314516129032</v>
      </c>
      <c r="P178" s="119">
        <v>22.3</v>
      </c>
      <c r="Q178" s="118">
        <f aca="true" t="shared" si="19" ref="Q178:V178">SUM(Q101/Q30)*10</f>
        <v>5.569715142428786</v>
      </c>
      <c r="R178" s="118">
        <f t="shared" si="19"/>
        <v>2.5438596491228074</v>
      </c>
      <c r="S178" s="118">
        <f t="shared" si="19"/>
        <v>6</v>
      </c>
      <c r="T178" s="118">
        <v>3.3</v>
      </c>
      <c r="U178" s="118">
        <f t="shared" si="19"/>
        <v>4.306930693069307</v>
      </c>
      <c r="V178" s="119">
        <f t="shared" si="19"/>
        <v>6.093959731543625</v>
      </c>
      <c r="W178" s="118">
        <f>SUM(W101*170/W30)/100</f>
        <v>3.8145061728395064</v>
      </c>
      <c r="X178" s="123" t="s">
        <v>83</v>
      </c>
      <c r="Y178" s="45" t="s">
        <v>82</v>
      </c>
      <c r="Z178" s="118">
        <f>SUM(Z101*180/Z30)/100</f>
        <v>15.793548387096774</v>
      </c>
      <c r="AA178" s="118" t="s">
        <v>212</v>
      </c>
      <c r="AB178" s="118" t="s">
        <v>212</v>
      </c>
      <c r="AC178" s="118" t="s">
        <v>212</v>
      </c>
      <c r="AD178" s="118">
        <f>SUM(AD101/AD30)*10</f>
        <v>207.77777777777777</v>
      </c>
      <c r="AE178" s="118">
        <f>SUM(AE101/AE30)*10</f>
        <v>821.6666666666667</v>
      </c>
      <c r="AF178" s="118">
        <f>SUM(AF101/AF30)*10</f>
        <v>14.330708661417322</v>
      </c>
      <c r="AG178" s="118">
        <f>SUM(AG101/AG30)*10</f>
        <v>150</v>
      </c>
      <c r="AH178" s="118" t="s">
        <v>83</v>
      </c>
      <c r="AI178" s="118">
        <f aca="true" t="shared" si="20" ref="AH178:AI205">SUM(AI101/AI30)*10</f>
        <v>35.794392523364486</v>
      </c>
      <c r="AJ178" s="118">
        <f>SUM(AJ101/AJ30)*10</f>
        <v>28.23529411764706</v>
      </c>
      <c r="AK178" s="118">
        <f>SUM(AK101/AK30)*10</f>
        <v>126.28571428571428</v>
      </c>
      <c r="AL178" s="118">
        <f>SUM(AL101/AL30)*10</f>
        <v>61.69230769230769</v>
      </c>
    </row>
    <row r="179" spans="1:38" ht="12.75">
      <c r="A179" s="45" t="s">
        <v>84</v>
      </c>
      <c r="B179" s="118">
        <f>SUM(B102/B31)*10</f>
        <v>11.954210956663939</v>
      </c>
      <c r="C179" s="118" t="s">
        <v>83</v>
      </c>
      <c r="D179" s="118" t="s">
        <v>83</v>
      </c>
      <c r="E179" s="118">
        <f>SUM(E102/E31)*10</f>
        <v>13.71490280777538</v>
      </c>
      <c r="F179" s="118" t="s">
        <v>83</v>
      </c>
      <c r="G179" s="118">
        <v>9.9</v>
      </c>
      <c r="H179" s="118">
        <v>15.8</v>
      </c>
      <c r="I179" s="118" t="s">
        <v>83</v>
      </c>
      <c r="J179" s="119">
        <v>12.2</v>
      </c>
      <c r="K179" s="118" t="s">
        <v>83</v>
      </c>
      <c r="L179" s="118">
        <v>10</v>
      </c>
      <c r="M179" s="45" t="s">
        <v>84</v>
      </c>
      <c r="N179" s="118">
        <f>SUM(N102/N31)*10</f>
        <v>10.833333333333336</v>
      </c>
      <c r="O179" s="119">
        <v>10.8</v>
      </c>
      <c r="P179" s="119">
        <f>SUM(P102/P31)*10</f>
        <v>12.212871287128715</v>
      </c>
      <c r="Q179" s="123" t="s">
        <v>83</v>
      </c>
      <c r="R179" s="118">
        <v>6.4</v>
      </c>
      <c r="S179" s="118">
        <v>8.3</v>
      </c>
      <c r="T179" s="123" t="s">
        <v>83</v>
      </c>
      <c r="U179" s="123" t="s">
        <v>83</v>
      </c>
      <c r="V179" s="119">
        <v>8.4</v>
      </c>
      <c r="W179" s="123" t="s">
        <v>83</v>
      </c>
      <c r="X179" s="123" t="s">
        <v>83</v>
      </c>
      <c r="Y179" s="45" t="s">
        <v>84</v>
      </c>
      <c r="Z179" s="118" t="s">
        <v>83</v>
      </c>
      <c r="AA179" s="118" t="s">
        <v>212</v>
      </c>
      <c r="AB179" s="118" t="s">
        <v>212</v>
      </c>
      <c r="AC179" s="118" t="s">
        <v>212</v>
      </c>
      <c r="AD179" s="118">
        <f aca="true" t="shared" si="21" ref="AD179:AD203">SUM(AD102/AD31)*10</f>
        <v>31.363636363636363</v>
      </c>
      <c r="AE179" s="118">
        <v>168</v>
      </c>
      <c r="AF179" s="118" t="s">
        <v>83</v>
      </c>
      <c r="AG179" s="118">
        <f aca="true" t="shared" si="22" ref="AG179:AG205">SUM(AG102/AG31)*10</f>
        <v>79.25</v>
      </c>
      <c r="AH179" s="118" t="s">
        <v>83</v>
      </c>
      <c r="AI179" s="118">
        <f t="shared" si="20"/>
        <v>14.210526315789476</v>
      </c>
      <c r="AJ179" s="118">
        <f>SUM(AJ102/AJ31)*10</f>
        <v>73.79310344827586</v>
      </c>
      <c r="AK179" s="118" t="s">
        <v>83</v>
      </c>
      <c r="AL179" s="118">
        <f>SUM(AL102/AL31)*10</f>
        <v>40</v>
      </c>
    </row>
    <row r="180" spans="1:38" ht="12.75">
      <c r="A180" s="45" t="s">
        <v>86</v>
      </c>
      <c r="B180" s="118">
        <f>SUM(B103/B32)*10</f>
        <v>13.321151210598448</v>
      </c>
      <c r="C180" s="118" t="s">
        <v>83</v>
      </c>
      <c r="D180" s="118" t="s">
        <v>83</v>
      </c>
      <c r="E180" s="118">
        <v>7.8</v>
      </c>
      <c r="F180" s="118" t="s">
        <v>83</v>
      </c>
      <c r="G180" s="118">
        <v>5.7</v>
      </c>
      <c r="H180" s="118">
        <v>11.2</v>
      </c>
      <c r="I180" s="118" t="s">
        <v>83</v>
      </c>
      <c r="J180" s="119">
        <f>SUM(J103/J32)*10</f>
        <v>13.192612137203167</v>
      </c>
      <c r="K180" s="118">
        <v>5</v>
      </c>
      <c r="L180" s="118">
        <v>7.1</v>
      </c>
      <c r="M180" s="45" t="s">
        <v>86</v>
      </c>
      <c r="N180" s="118">
        <f>SUM(N103/N32)*10</f>
        <v>5.463917525773195</v>
      </c>
      <c r="O180" s="119">
        <v>5.6</v>
      </c>
      <c r="P180" s="119">
        <f>SUM(P103/P32)*10</f>
        <v>12.852941176470589</v>
      </c>
      <c r="Q180" s="123" t="s">
        <v>83</v>
      </c>
      <c r="R180" s="118">
        <v>6.2</v>
      </c>
      <c r="S180" s="118">
        <f>SUM(S103/S32)*10</f>
        <v>4.873949579831932</v>
      </c>
      <c r="T180" s="118">
        <f>SUM(T103/T32)*10</f>
        <v>5</v>
      </c>
      <c r="U180" s="118">
        <v>4.3</v>
      </c>
      <c r="V180" s="119">
        <f>SUM(V103/V32)*10</f>
        <v>4.953789279112754</v>
      </c>
      <c r="W180" s="123">
        <v>1</v>
      </c>
      <c r="X180" s="118">
        <f>SUM(X103*180/X32)/100</f>
        <v>17.335862068965515</v>
      </c>
      <c r="Y180" s="45" t="s">
        <v>86</v>
      </c>
      <c r="Z180" s="118">
        <v>9</v>
      </c>
      <c r="AA180" s="118" t="s">
        <v>212</v>
      </c>
      <c r="AB180" s="118" t="s">
        <v>212</v>
      </c>
      <c r="AC180" s="118" t="s">
        <v>212</v>
      </c>
      <c r="AD180" s="118">
        <f t="shared" si="21"/>
        <v>142.61904761904762</v>
      </c>
      <c r="AE180" s="118">
        <v>390.7</v>
      </c>
      <c r="AF180" s="117" t="s">
        <v>83</v>
      </c>
      <c r="AG180" s="118">
        <f t="shared" si="22"/>
        <v>64.74358974358975</v>
      </c>
      <c r="AH180" s="118" t="s">
        <v>83</v>
      </c>
      <c r="AI180" s="118">
        <f t="shared" si="20"/>
        <v>6.666666666666666</v>
      </c>
      <c r="AJ180" s="118" t="s">
        <v>83</v>
      </c>
      <c r="AK180" s="118">
        <f>SUM(AK103/AK32)*10</f>
        <v>80.52631578947368</v>
      </c>
      <c r="AL180" s="118">
        <f>SUM(AL103/AL32)*10</f>
        <v>7.5</v>
      </c>
    </row>
    <row r="181" spans="1:38" ht="12.75">
      <c r="A181" s="45" t="s">
        <v>87</v>
      </c>
      <c r="B181" s="118">
        <f>SUM(B104/B33)*10</f>
        <v>14.861934407673289</v>
      </c>
      <c r="C181" s="118">
        <v>10.3</v>
      </c>
      <c r="D181" s="118">
        <v>10.7</v>
      </c>
      <c r="E181" s="118">
        <f>SUM(E104/E33)*10</f>
        <v>26.714441501791555</v>
      </c>
      <c r="F181" s="118">
        <v>8.7</v>
      </c>
      <c r="G181" s="118">
        <v>7.4</v>
      </c>
      <c r="H181" s="118">
        <f>SUM(H104/H33)*10</f>
        <v>19.08279260379568</v>
      </c>
      <c r="I181" s="118">
        <v>10.6</v>
      </c>
      <c r="J181" s="119">
        <f>SUM(J104/J33)*10</f>
        <v>17.484745095466177</v>
      </c>
      <c r="K181" s="118">
        <f>SUM(K104/K33)*10</f>
        <v>8.18342151675485</v>
      </c>
      <c r="L181" s="118">
        <v>10</v>
      </c>
      <c r="M181" s="45" t="s">
        <v>87</v>
      </c>
      <c r="N181" s="99">
        <f>N104*10/N33</f>
        <v>6.926516329704509</v>
      </c>
      <c r="O181" s="119">
        <f>SUM(O104/O33)*10</f>
        <v>7.219110378912685</v>
      </c>
      <c r="P181" s="119">
        <f>SUM(P104/P33)*10</f>
        <v>16.557650990689904</v>
      </c>
      <c r="Q181" s="118">
        <v>5.6</v>
      </c>
      <c r="R181" s="118">
        <v>7.6</v>
      </c>
      <c r="S181" s="118">
        <f>SUM(S104/S33)*10</f>
        <v>10.287686996547755</v>
      </c>
      <c r="T181" s="118">
        <v>8.52</v>
      </c>
      <c r="U181" s="118">
        <v>10</v>
      </c>
      <c r="V181" s="119">
        <v>10.3</v>
      </c>
      <c r="W181" s="123" t="s">
        <v>83</v>
      </c>
      <c r="X181" s="118">
        <v>17.8</v>
      </c>
      <c r="Y181" s="45" t="s">
        <v>87</v>
      </c>
      <c r="Z181" s="118">
        <v>17.4</v>
      </c>
      <c r="AA181" s="118" t="s">
        <v>212</v>
      </c>
      <c r="AB181" s="118" t="s">
        <v>212</v>
      </c>
      <c r="AC181" s="118" t="s">
        <v>212</v>
      </c>
      <c r="AD181" s="118">
        <f t="shared" si="21"/>
        <v>75.76158940397352</v>
      </c>
      <c r="AE181" s="118">
        <v>459.5</v>
      </c>
      <c r="AF181" s="118">
        <f>SUM(AF104/AF33)*10</f>
        <v>11.418439716312058</v>
      </c>
      <c r="AG181" s="118">
        <f t="shared" si="22"/>
        <v>77.8137384412153</v>
      </c>
      <c r="AH181" s="118" t="s">
        <v>83</v>
      </c>
      <c r="AI181" s="118">
        <f t="shared" si="20"/>
        <v>10.344827586206897</v>
      </c>
      <c r="AJ181" s="118">
        <f>SUM(AJ104/AJ33)*10</f>
        <v>16</v>
      </c>
      <c r="AK181" s="118" t="s">
        <v>83</v>
      </c>
      <c r="AL181" s="118">
        <f>SUM(AL104/AL33)*10</f>
        <v>10</v>
      </c>
    </row>
    <row r="182" spans="1:38" ht="12.75">
      <c r="A182" s="45" t="s">
        <v>180</v>
      </c>
      <c r="B182" s="118">
        <f>SUM(B105/B34)*10</f>
        <v>13.539048232892899</v>
      </c>
      <c r="C182" s="118">
        <v>8.7</v>
      </c>
      <c r="D182" s="118" t="s">
        <v>83</v>
      </c>
      <c r="E182" s="118">
        <v>12.3</v>
      </c>
      <c r="F182" s="118">
        <v>2.8</v>
      </c>
      <c r="G182" s="118">
        <f>SUM(G105/G34)*10</f>
        <v>2.25</v>
      </c>
      <c r="H182" s="118">
        <f>SUM(H105/H34)*10</f>
        <v>10.021857923497269</v>
      </c>
      <c r="I182" s="118">
        <v>8.3</v>
      </c>
      <c r="J182" s="119">
        <f>SUM(J105/J34)*10</f>
        <v>12.80719521604938</v>
      </c>
      <c r="K182" s="118">
        <v>8.4</v>
      </c>
      <c r="L182" s="118">
        <f>SUM(L105/L34)*10</f>
        <v>4.25891181988743</v>
      </c>
      <c r="M182" s="45" t="s">
        <v>180</v>
      </c>
      <c r="N182" s="99">
        <f>N105*10/N34</f>
        <v>4.53015427769986</v>
      </c>
      <c r="O182" s="119">
        <f>SUM(O105/O34)*10</f>
        <v>5.4319357323649164</v>
      </c>
      <c r="P182" s="119">
        <f>SUM(P105/P34)*10</f>
        <v>11.481635317154215</v>
      </c>
      <c r="Q182" s="118">
        <v>11.4</v>
      </c>
      <c r="R182" s="118">
        <f>SUM(R105/R34)*10</f>
        <v>3.0088495575221237</v>
      </c>
      <c r="S182" s="118">
        <f>SUM(S105/S34)*10</f>
        <v>3.98981324278438</v>
      </c>
      <c r="T182" s="118">
        <f>SUM(T105/T34)*10</f>
        <v>2.5037037037037035</v>
      </c>
      <c r="U182" s="123" t="s">
        <v>83</v>
      </c>
      <c r="V182" s="119">
        <f>SUM(V105/V34)*10</f>
        <v>5.026471504204297</v>
      </c>
      <c r="W182" s="123">
        <v>3.4</v>
      </c>
      <c r="X182" s="123" t="s">
        <v>83</v>
      </c>
      <c r="Y182" s="45" t="s">
        <v>180</v>
      </c>
      <c r="Z182" s="118">
        <v>3.7</v>
      </c>
      <c r="AA182" s="118" t="s">
        <v>212</v>
      </c>
      <c r="AB182" s="118" t="s">
        <v>212</v>
      </c>
      <c r="AC182" s="118" t="s">
        <v>212</v>
      </c>
      <c r="AD182" s="118">
        <v>400</v>
      </c>
      <c r="AE182" s="118">
        <v>26</v>
      </c>
      <c r="AF182" s="118" t="s">
        <v>83</v>
      </c>
      <c r="AG182" s="118">
        <f t="shared" si="22"/>
        <v>44.62264150943396</v>
      </c>
      <c r="AH182" s="118" t="s">
        <v>83</v>
      </c>
      <c r="AI182" s="118">
        <f t="shared" si="20"/>
        <v>3.3999999999999995</v>
      </c>
      <c r="AJ182" s="118">
        <f>SUM(AJ105/AJ34)*10</f>
        <v>11.25</v>
      </c>
      <c r="AK182" s="118" t="s">
        <v>83</v>
      </c>
      <c r="AL182" s="118">
        <f>SUM(AL105/AL34)*10</f>
        <v>8.571428571428573</v>
      </c>
    </row>
    <row r="183" spans="1:38" ht="12.75">
      <c r="A183" s="45" t="s">
        <v>88</v>
      </c>
      <c r="B183" s="118">
        <v>24.6</v>
      </c>
      <c r="C183" s="118" t="s">
        <v>83</v>
      </c>
      <c r="D183" s="118" t="s">
        <v>83</v>
      </c>
      <c r="E183" s="118">
        <v>50</v>
      </c>
      <c r="F183" s="118">
        <v>10</v>
      </c>
      <c r="G183" s="118" t="s">
        <v>83</v>
      </c>
      <c r="H183" s="118" t="s">
        <v>83</v>
      </c>
      <c r="I183" s="118" t="s">
        <v>83</v>
      </c>
      <c r="J183" s="119">
        <v>24.6</v>
      </c>
      <c r="K183" s="118" t="s">
        <v>83</v>
      </c>
      <c r="L183" s="118" t="s">
        <v>83</v>
      </c>
      <c r="M183" s="45" t="s">
        <v>88</v>
      </c>
      <c r="N183" s="99">
        <v>8.9</v>
      </c>
      <c r="O183" s="119">
        <v>13.6</v>
      </c>
      <c r="P183" s="119">
        <v>22.5</v>
      </c>
      <c r="Q183" s="118">
        <v>17.7</v>
      </c>
      <c r="R183" s="99" t="s">
        <v>83</v>
      </c>
      <c r="S183" s="123" t="s">
        <v>83</v>
      </c>
      <c r="T183" s="123" t="s">
        <v>83</v>
      </c>
      <c r="U183" s="123" t="s">
        <v>83</v>
      </c>
      <c r="V183" s="119">
        <v>17.7</v>
      </c>
      <c r="W183" s="123" t="s">
        <v>83</v>
      </c>
      <c r="X183" s="123" t="s">
        <v>83</v>
      </c>
      <c r="Y183" s="45" t="s">
        <v>88</v>
      </c>
      <c r="Z183" s="118" t="s">
        <v>83</v>
      </c>
      <c r="AA183" s="118" t="s">
        <v>212</v>
      </c>
      <c r="AB183" s="118" t="s">
        <v>212</v>
      </c>
      <c r="AC183" s="118" t="s">
        <v>212</v>
      </c>
      <c r="AD183" s="118">
        <f t="shared" si="21"/>
        <v>101.73913043478262</v>
      </c>
      <c r="AE183" s="118">
        <v>527.3</v>
      </c>
      <c r="AF183" s="118" t="s">
        <v>83</v>
      </c>
      <c r="AG183" s="118" t="s">
        <v>83</v>
      </c>
      <c r="AH183" s="118">
        <f t="shared" si="20"/>
        <v>0</v>
      </c>
      <c r="AI183" s="118" t="s">
        <v>83</v>
      </c>
      <c r="AJ183" s="118" t="s">
        <v>83</v>
      </c>
      <c r="AK183" s="118">
        <f>SUM(AK106/AK35)*10</f>
        <v>49.68627450980392</v>
      </c>
      <c r="AL183" s="118" t="s">
        <v>83</v>
      </c>
    </row>
    <row r="184" spans="1:38" ht="12.75">
      <c r="A184" s="45" t="s">
        <v>89</v>
      </c>
      <c r="B184" s="118">
        <f aca="true" t="shared" si="23" ref="B184:B192">SUM(B107/B36)*10</f>
        <v>18.937329700272482</v>
      </c>
      <c r="C184" s="118">
        <f aca="true" t="shared" si="24" ref="C184:H184">SUM(C107/C36)*10</f>
        <v>8.306451612903226</v>
      </c>
      <c r="D184" s="118">
        <f t="shared" si="24"/>
        <v>10.87513340448239</v>
      </c>
      <c r="E184" s="118">
        <f t="shared" si="24"/>
        <v>6.98076923076923</v>
      </c>
      <c r="F184" s="118">
        <f t="shared" si="24"/>
        <v>6.470588235294118</v>
      </c>
      <c r="G184" s="118">
        <f t="shared" si="24"/>
        <v>5.7142857142857135</v>
      </c>
      <c r="H184" s="118">
        <f t="shared" si="24"/>
        <v>24.979184013322232</v>
      </c>
      <c r="I184" s="118" t="s">
        <v>83</v>
      </c>
      <c r="J184" s="119">
        <f aca="true" t="shared" si="25" ref="J184:L185">SUM(J107/J36)*10</f>
        <v>16.55269058295964</v>
      </c>
      <c r="K184" s="118">
        <f t="shared" si="25"/>
        <v>8.699186991869919</v>
      </c>
      <c r="L184" s="118">
        <f t="shared" si="25"/>
        <v>7.508650519031141</v>
      </c>
      <c r="M184" s="45" t="s">
        <v>89</v>
      </c>
      <c r="N184" s="99">
        <f aca="true" t="shared" si="26" ref="N184:N205">N107*10/N36</f>
        <v>3.4838709677419355</v>
      </c>
      <c r="O184" s="119">
        <f>SUM(O107/O36)*10</f>
        <v>5.93</v>
      </c>
      <c r="P184" s="119">
        <f>SUM(P107/P36)*10</f>
        <v>14.22723292469352</v>
      </c>
      <c r="Q184" s="118">
        <f>SUM(Q107/Q36)*10</f>
        <v>8.093626621545404</v>
      </c>
      <c r="R184" s="118">
        <v>2</v>
      </c>
      <c r="S184" s="118">
        <f>SUM(S107/S36)*10</f>
        <v>13.961218836565097</v>
      </c>
      <c r="T184" s="123" t="s">
        <v>83</v>
      </c>
      <c r="U184" s="118">
        <f>SUM(U107/U36)*10</f>
        <v>18.506944444444443</v>
      </c>
      <c r="V184" s="119">
        <f>SUM(V107/V36)*10</f>
        <v>9.084158415841584</v>
      </c>
      <c r="W184" s="118">
        <f>SUM(W107*170/W36)/100</f>
        <v>6.250167364016736</v>
      </c>
      <c r="X184" s="123" t="s">
        <v>83</v>
      </c>
      <c r="Y184" s="45" t="s">
        <v>89</v>
      </c>
      <c r="Z184" s="118" t="s">
        <v>83</v>
      </c>
      <c r="AA184" s="118" t="s">
        <v>212</v>
      </c>
      <c r="AB184" s="118" t="s">
        <v>212</v>
      </c>
      <c r="AC184" s="118" t="s">
        <v>212</v>
      </c>
      <c r="AD184" s="118">
        <f t="shared" si="21"/>
        <v>427.4946004319655</v>
      </c>
      <c r="AE184" s="118">
        <f>SUM(AE107/AE36)*10</f>
        <v>730.3738317757009</v>
      </c>
      <c r="AF184" s="118">
        <f>SUM(AF107/AF36)*10</f>
        <v>15.974754558204769</v>
      </c>
      <c r="AG184" s="118">
        <f t="shared" si="22"/>
        <v>275</v>
      </c>
      <c r="AH184" s="118" t="s">
        <v>83</v>
      </c>
      <c r="AI184" s="118">
        <f t="shared" si="20"/>
        <v>8.90625</v>
      </c>
      <c r="AJ184" s="118">
        <f>SUM(AJ107/AJ36)*10</f>
        <v>21.052631578947366</v>
      </c>
      <c r="AK184" s="118">
        <f>SUM(AK107/AK36)*10</f>
        <v>84.32926829268294</v>
      </c>
      <c r="AL184" s="118">
        <f>SUM(AL107/AL36)*10</f>
        <v>141</v>
      </c>
    </row>
    <row r="185" spans="1:38" ht="12.75">
      <c r="A185" s="45" t="s">
        <v>90</v>
      </c>
      <c r="B185" s="118">
        <f t="shared" si="23"/>
        <v>32.38232468780019</v>
      </c>
      <c r="C185" s="118">
        <f>SUM(C108/C37)*10</f>
        <v>2.8571428571428568</v>
      </c>
      <c r="D185" s="118">
        <f>SUM(D108/D37)*10</f>
        <v>16.48953301127214</v>
      </c>
      <c r="E185" s="118">
        <f>SUM(E108/E37)*10</f>
        <v>22.857142857142854</v>
      </c>
      <c r="F185" s="118" t="s">
        <v>83</v>
      </c>
      <c r="G185" s="118" t="s">
        <v>83</v>
      </c>
      <c r="H185" s="118">
        <f>SUM(H108/H37)*10</f>
        <v>42.31902356902357</v>
      </c>
      <c r="I185" s="118">
        <v>30.3</v>
      </c>
      <c r="J185" s="119">
        <f t="shared" si="25"/>
        <v>34.97488639081559</v>
      </c>
      <c r="K185" s="118">
        <f t="shared" si="25"/>
        <v>8.425925925925926</v>
      </c>
      <c r="L185" s="118">
        <f t="shared" si="25"/>
        <v>11</v>
      </c>
      <c r="M185" s="45" t="s">
        <v>90</v>
      </c>
      <c r="N185" s="99">
        <f t="shared" si="26"/>
        <v>5</v>
      </c>
      <c r="O185" s="119">
        <f>SUM(O108/O37)*10</f>
        <v>8.235294117647058</v>
      </c>
      <c r="P185" s="119">
        <f>SUM(P108/P37)*10</f>
        <v>33.93793103448276</v>
      </c>
      <c r="Q185" s="118">
        <v>8.4</v>
      </c>
      <c r="R185" s="118">
        <v>3.9</v>
      </c>
      <c r="S185" s="118">
        <f>SUM(S108/S37)*10</f>
        <v>13.433835845896148</v>
      </c>
      <c r="T185" s="123" t="s">
        <v>83</v>
      </c>
      <c r="U185" s="123">
        <v>16.1</v>
      </c>
      <c r="V185" s="119">
        <f>SUM(V108/V37)*10</f>
        <v>13.43961352657005</v>
      </c>
      <c r="W185" s="118">
        <f>SUM(W108*170/W37)/100</f>
        <v>5.8184905660377355</v>
      </c>
      <c r="X185" s="123" t="s">
        <v>83</v>
      </c>
      <c r="Y185" s="45" t="s">
        <v>90</v>
      </c>
      <c r="Z185" s="118" t="s">
        <v>83</v>
      </c>
      <c r="AA185" s="118" t="s">
        <v>212</v>
      </c>
      <c r="AB185" s="118" t="s">
        <v>212</v>
      </c>
      <c r="AC185" s="118" t="s">
        <v>212</v>
      </c>
      <c r="AD185" s="123" t="s">
        <v>83</v>
      </c>
      <c r="AE185" s="118">
        <f>SUM(AE108/AE37)*10</f>
        <v>684.2857142857143</v>
      </c>
      <c r="AF185" s="117" t="s">
        <v>83</v>
      </c>
      <c r="AG185" s="118">
        <f t="shared" si="22"/>
        <v>158.88372093023258</v>
      </c>
      <c r="AH185" s="118" t="s">
        <v>83</v>
      </c>
      <c r="AI185" s="118">
        <f t="shared" si="20"/>
        <v>8.571428571428573</v>
      </c>
      <c r="AJ185" s="118" t="s">
        <v>83</v>
      </c>
      <c r="AK185" s="118" t="s">
        <v>83</v>
      </c>
      <c r="AL185" s="117" t="s">
        <v>83</v>
      </c>
    </row>
    <row r="186" spans="1:38" ht="12.75">
      <c r="A186" s="45" t="s">
        <v>91</v>
      </c>
      <c r="B186" s="118">
        <f t="shared" si="23"/>
        <v>15.593434343434343</v>
      </c>
      <c r="C186" s="118" t="s">
        <v>83</v>
      </c>
      <c r="D186" s="118">
        <v>5</v>
      </c>
      <c r="E186" s="118">
        <f>SUM(E109/E38)*10</f>
        <v>23.257525083612038</v>
      </c>
      <c r="F186" s="118">
        <v>10.7</v>
      </c>
      <c r="G186" s="118">
        <f>SUM(G109/G38)*10</f>
        <v>6.799999999999999</v>
      </c>
      <c r="H186" s="118">
        <v>13.9</v>
      </c>
      <c r="I186" s="118">
        <v>10.1</v>
      </c>
      <c r="J186" s="119">
        <v>17.5</v>
      </c>
      <c r="K186" s="118">
        <v>7.7</v>
      </c>
      <c r="L186" s="118" t="s">
        <v>83</v>
      </c>
      <c r="M186" s="45" t="s">
        <v>91</v>
      </c>
      <c r="N186" s="99">
        <f t="shared" si="26"/>
        <v>9.393939393939394</v>
      </c>
      <c r="O186" s="119">
        <f>SUM(O109/O38)*10</f>
        <v>9.32258064516129</v>
      </c>
      <c r="P186" s="119">
        <f>SUM(P109/P38)*10</f>
        <v>17.146401985111666</v>
      </c>
      <c r="Q186" s="123">
        <v>10</v>
      </c>
      <c r="R186" s="118">
        <v>4.5</v>
      </c>
      <c r="S186" s="118">
        <v>5.1</v>
      </c>
      <c r="T186" s="118">
        <v>2.7</v>
      </c>
      <c r="U186" s="123" t="s">
        <v>83</v>
      </c>
      <c r="V186" s="119">
        <v>4.8</v>
      </c>
      <c r="W186" s="123">
        <v>1.7</v>
      </c>
      <c r="X186" s="123" t="s">
        <v>83</v>
      </c>
      <c r="Y186" s="45" t="s">
        <v>91</v>
      </c>
      <c r="Z186" s="118" t="s">
        <v>83</v>
      </c>
      <c r="AA186" s="118" t="s">
        <v>212</v>
      </c>
      <c r="AB186" s="118" t="s">
        <v>212</v>
      </c>
      <c r="AC186" s="118" t="s">
        <v>212</v>
      </c>
      <c r="AD186" s="123" t="s">
        <v>83</v>
      </c>
      <c r="AE186" s="118">
        <v>196.7</v>
      </c>
      <c r="AF186" s="118" t="s">
        <v>83</v>
      </c>
      <c r="AG186" s="118">
        <f t="shared" si="22"/>
        <v>93.14960629921259</v>
      </c>
      <c r="AH186" s="118" t="s">
        <v>83</v>
      </c>
      <c r="AI186" s="118">
        <f t="shared" si="20"/>
        <v>0</v>
      </c>
      <c r="AJ186" s="118">
        <f>SUM(AJ109/AJ38)*10</f>
        <v>85.83333333333334</v>
      </c>
      <c r="AK186" s="118" t="s">
        <v>83</v>
      </c>
      <c r="AL186" s="117" t="s">
        <v>83</v>
      </c>
    </row>
    <row r="187" spans="1:38" ht="12.75">
      <c r="A187" s="45" t="s">
        <v>92</v>
      </c>
      <c r="B187" s="118">
        <f t="shared" si="23"/>
        <v>21.940594059405942</v>
      </c>
      <c r="C187" s="118">
        <v>6.7</v>
      </c>
      <c r="D187" s="118">
        <v>5.9</v>
      </c>
      <c r="E187" s="118">
        <v>15.1</v>
      </c>
      <c r="F187" s="118" t="s">
        <v>83</v>
      </c>
      <c r="G187" s="118">
        <v>4.7</v>
      </c>
      <c r="H187" s="118">
        <f>SUM(H110/H39)*10</f>
        <v>18.93076923076923</v>
      </c>
      <c r="I187" s="118">
        <f>SUM(I110/I39)*10</f>
        <v>5.833333333333334</v>
      </c>
      <c r="J187" s="119">
        <f>SUM(J110/J39)*10</f>
        <v>17.722310666363427</v>
      </c>
      <c r="K187" s="117" t="s">
        <v>83</v>
      </c>
      <c r="L187" s="118" t="s">
        <v>83</v>
      </c>
      <c r="M187" s="45" t="s">
        <v>92</v>
      </c>
      <c r="N187" s="99">
        <f t="shared" si="26"/>
        <v>5.05338078291815</v>
      </c>
      <c r="O187" s="119">
        <v>5.1</v>
      </c>
      <c r="P187" s="119">
        <f aca="true" t="shared" si="27" ref="P187:P193">SUM(P110/P39)*10</f>
        <v>17.319008264462806</v>
      </c>
      <c r="Q187" s="123" t="s">
        <v>83</v>
      </c>
      <c r="R187" s="118">
        <v>4.3</v>
      </c>
      <c r="S187" s="118">
        <v>6.5</v>
      </c>
      <c r="T187" s="118">
        <v>4.3</v>
      </c>
      <c r="U187" s="123" t="s">
        <v>83</v>
      </c>
      <c r="V187" s="119">
        <v>6.1</v>
      </c>
      <c r="W187" s="123" t="s">
        <v>83</v>
      </c>
      <c r="X187" s="123" t="s">
        <v>83</v>
      </c>
      <c r="Y187" s="45" t="s">
        <v>92</v>
      </c>
      <c r="Z187" s="118" t="s">
        <v>83</v>
      </c>
      <c r="AA187" s="118" t="s">
        <v>212</v>
      </c>
      <c r="AB187" s="118" t="s">
        <v>212</v>
      </c>
      <c r="AC187" s="118" t="s">
        <v>212</v>
      </c>
      <c r="AD187" s="123" t="s">
        <v>83</v>
      </c>
      <c r="AE187" s="118">
        <v>40</v>
      </c>
      <c r="AF187" s="118" t="s">
        <v>83</v>
      </c>
      <c r="AG187" s="118">
        <f t="shared" si="22"/>
        <v>66.66666666666666</v>
      </c>
      <c r="AH187" s="118" t="s">
        <v>83</v>
      </c>
      <c r="AI187" s="118">
        <f t="shared" si="20"/>
        <v>10</v>
      </c>
      <c r="AJ187" s="118" t="s">
        <v>83</v>
      </c>
      <c r="AK187" s="118" t="s">
        <v>83</v>
      </c>
      <c r="AL187" s="118" t="s">
        <v>83</v>
      </c>
    </row>
    <row r="188" spans="1:38" ht="12.75">
      <c r="A188" s="45" t="s">
        <v>179</v>
      </c>
      <c r="B188" s="118">
        <f t="shared" si="23"/>
        <v>18.279132791327914</v>
      </c>
      <c r="C188" s="118">
        <v>6</v>
      </c>
      <c r="D188" s="118">
        <v>5</v>
      </c>
      <c r="E188" s="118">
        <f>SUM(E111/E40)*10</f>
        <v>12.303860523038603</v>
      </c>
      <c r="F188" s="118">
        <v>7.4</v>
      </c>
      <c r="G188" s="118">
        <f>SUM(G111/G40)*10</f>
        <v>4.8</v>
      </c>
      <c r="H188" s="118">
        <f>SUM(H111/H40)*10</f>
        <v>15.290628706998815</v>
      </c>
      <c r="I188" s="118">
        <v>9.2</v>
      </c>
      <c r="J188" s="119">
        <f>SUM(J111/J40)*10</f>
        <v>17.106563513850762</v>
      </c>
      <c r="K188" s="118">
        <v>9.2</v>
      </c>
      <c r="L188" s="118">
        <v>6.5</v>
      </c>
      <c r="M188" s="45" t="s">
        <v>179</v>
      </c>
      <c r="N188" s="99">
        <f t="shared" si="26"/>
        <v>6.160930683470676</v>
      </c>
      <c r="O188" s="119">
        <f>SUM(O111/O40)*10</f>
        <v>6.857066950053135</v>
      </c>
      <c r="P188" s="119">
        <f t="shared" si="27"/>
        <v>15.48972645909492</v>
      </c>
      <c r="Q188" s="123" t="s">
        <v>83</v>
      </c>
      <c r="R188" s="118">
        <v>2.9</v>
      </c>
      <c r="S188" s="123">
        <v>5</v>
      </c>
      <c r="T188" s="118">
        <v>4</v>
      </c>
      <c r="U188" s="123" t="s">
        <v>83</v>
      </c>
      <c r="V188" s="119">
        <v>4.2</v>
      </c>
      <c r="W188" s="123" t="s">
        <v>83</v>
      </c>
      <c r="X188" s="123" t="s">
        <v>83</v>
      </c>
      <c r="Y188" s="45" t="s">
        <v>179</v>
      </c>
      <c r="Z188" s="118">
        <f>SUM(Z111*180/Z40)/100</f>
        <v>9</v>
      </c>
      <c r="AA188" s="118" t="s">
        <v>212</v>
      </c>
      <c r="AB188" s="118" t="s">
        <v>212</v>
      </c>
      <c r="AC188" s="118" t="s">
        <v>212</v>
      </c>
      <c r="AD188" s="123" t="s">
        <v>83</v>
      </c>
      <c r="AE188" s="118">
        <f>SUM(AE111/AE40)*10</f>
        <v>355</v>
      </c>
      <c r="AF188" s="118" t="s">
        <v>83</v>
      </c>
      <c r="AG188" s="118" t="s">
        <v>83</v>
      </c>
      <c r="AH188" s="118" t="s">
        <v>83</v>
      </c>
      <c r="AI188" s="118" t="s">
        <v>83</v>
      </c>
      <c r="AJ188" s="118" t="s">
        <v>83</v>
      </c>
      <c r="AK188" s="118" t="s">
        <v>83</v>
      </c>
      <c r="AL188" s="118" t="s">
        <v>83</v>
      </c>
    </row>
    <row r="189" spans="1:38" ht="12.75">
      <c r="A189" s="45" t="s">
        <v>93</v>
      </c>
      <c r="B189" s="118">
        <f t="shared" si="23"/>
        <v>24.702508960573475</v>
      </c>
      <c r="C189" s="118">
        <v>9.3</v>
      </c>
      <c r="D189" s="118">
        <f>SUM(D112/D41)*10</f>
        <v>4.832041343669251</v>
      </c>
      <c r="E189" s="118">
        <v>28.3</v>
      </c>
      <c r="F189" s="118">
        <f>SUM(F112/F41)*10</f>
        <v>13.465346534653467</v>
      </c>
      <c r="G189" s="118">
        <f>SUM(G112/G41)*10</f>
        <v>5.25</v>
      </c>
      <c r="H189" s="118">
        <f>SUM(H112/H41)*10</f>
        <v>7.620817843866171</v>
      </c>
      <c r="I189" s="118" t="s">
        <v>83</v>
      </c>
      <c r="J189" s="119">
        <v>17.2</v>
      </c>
      <c r="K189" s="118">
        <f>SUM(K112/K41)*10</f>
        <v>4.731182795698925</v>
      </c>
      <c r="L189" s="118">
        <f>SUM(L112/L41)*10</f>
        <v>4.697986577181208</v>
      </c>
      <c r="M189" s="45" t="s">
        <v>93</v>
      </c>
      <c r="N189" s="99">
        <f t="shared" si="26"/>
        <v>2.7183600713012477</v>
      </c>
      <c r="O189" s="119">
        <f>SUM(O112/O41)*10</f>
        <v>3.7695230054875473</v>
      </c>
      <c r="P189" s="119">
        <v>13</v>
      </c>
      <c r="Q189" s="118">
        <f>SUM(Q112/Q41)*10</f>
        <v>4.967234600262123</v>
      </c>
      <c r="R189" s="118">
        <v>5.7</v>
      </c>
      <c r="S189" s="118">
        <f>SUM(S112/S41)*10</f>
        <v>2.5</v>
      </c>
      <c r="T189" s="118">
        <f>SUM(T112/T41)*10</f>
        <v>3.333333333333333</v>
      </c>
      <c r="U189" s="118">
        <f>SUM(U112/U41)*10</f>
        <v>8</v>
      </c>
      <c r="V189" s="119">
        <f>SUM(V112/V41)*10</f>
        <v>4.77909940526763</v>
      </c>
      <c r="W189" s="118">
        <f>SUM(W112*170/W41)/100</f>
        <v>2.7579787234042556</v>
      </c>
      <c r="X189" s="123" t="s">
        <v>83</v>
      </c>
      <c r="Y189" s="45" t="s">
        <v>93</v>
      </c>
      <c r="Z189" s="118">
        <v>1.8</v>
      </c>
      <c r="AA189" s="118" t="s">
        <v>212</v>
      </c>
      <c r="AB189" s="118" t="s">
        <v>212</v>
      </c>
      <c r="AC189" s="118" t="s">
        <v>212</v>
      </c>
      <c r="AD189" s="118">
        <f t="shared" si="21"/>
        <v>129.96987951807228</v>
      </c>
      <c r="AE189" s="118">
        <f>SUM(AE112/AE41)*10</f>
        <v>879.4386503067484</v>
      </c>
      <c r="AF189" s="118">
        <f>SUM(AF112/AF41)*10</f>
        <v>4.466019417475728</v>
      </c>
      <c r="AG189" s="118">
        <f t="shared" si="22"/>
        <v>86.66666666666666</v>
      </c>
      <c r="AH189" s="118">
        <f t="shared" si="20"/>
        <v>2.142857142857143</v>
      </c>
      <c r="AI189" s="118">
        <f t="shared" si="20"/>
        <v>11.19515885022693</v>
      </c>
      <c r="AJ189" s="118">
        <f aca="true" t="shared" si="28" ref="AJ189:AL190">SUM(AJ112/AJ41)*10</f>
        <v>13.470588235294116</v>
      </c>
      <c r="AK189" s="118">
        <f t="shared" si="28"/>
        <v>40.52369077306733</v>
      </c>
      <c r="AL189" s="118">
        <f t="shared" si="28"/>
        <v>58.666666666666664</v>
      </c>
    </row>
    <row r="190" spans="1:38" ht="12.75">
      <c r="A190" s="45" t="s">
        <v>94</v>
      </c>
      <c r="B190" s="118">
        <f t="shared" si="23"/>
        <v>23.901515151515152</v>
      </c>
      <c r="C190" s="117" t="s">
        <v>83</v>
      </c>
      <c r="D190" s="118" t="s">
        <v>83</v>
      </c>
      <c r="E190" s="118" t="s">
        <v>83</v>
      </c>
      <c r="F190" s="118">
        <v>10</v>
      </c>
      <c r="G190" s="118" t="s">
        <v>83</v>
      </c>
      <c r="H190" s="118" t="s">
        <v>83</v>
      </c>
      <c r="I190" s="118" t="s">
        <v>83</v>
      </c>
      <c r="J190" s="119">
        <v>23.9</v>
      </c>
      <c r="K190" s="118" t="s">
        <v>83</v>
      </c>
      <c r="L190" s="118" t="s">
        <v>83</v>
      </c>
      <c r="M190" s="45" t="s">
        <v>94</v>
      </c>
      <c r="N190" s="99">
        <f t="shared" si="26"/>
        <v>8.571428571428571</v>
      </c>
      <c r="O190" s="119">
        <f>SUM(O113/O42)*10</f>
        <v>8.571428571428571</v>
      </c>
      <c r="P190" s="119">
        <f t="shared" si="27"/>
        <v>23.304221251819502</v>
      </c>
      <c r="Q190" s="118">
        <v>10</v>
      </c>
      <c r="R190" s="118">
        <v>3.3</v>
      </c>
      <c r="S190" s="123" t="s">
        <v>83</v>
      </c>
      <c r="T190" s="123" t="s">
        <v>83</v>
      </c>
      <c r="U190" s="123" t="s">
        <v>83</v>
      </c>
      <c r="V190" s="119">
        <v>9</v>
      </c>
      <c r="W190" s="118">
        <v>1.7</v>
      </c>
      <c r="X190" s="123" t="s">
        <v>83</v>
      </c>
      <c r="Y190" s="45" t="s">
        <v>94</v>
      </c>
      <c r="Z190" s="118" t="s">
        <v>83</v>
      </c>
      <c r="AA190" s="118" t="s">
        <v>212</v>
      </c>
      <c r="AB190" s="118" t="s">
        <v>212</v>
      </c>
      <c r="AC190" s="118" t="s">
        <v>212</v>
      </c>
      <c r="AD190" s="118">
        <f t="shared" si="21"/>
        <v>78.4771573604061</v>
      </c>
      <c r="AE190" s="118">
        <v>880</v>
      </c>
      <c r="AF190" s="118" t="s">
        <v>83</v>
      </c>
      <c r="AG190" s="118" t="s">
        <v>83</v>
      </c>
      <c r="AH190" s="118">
        <f t="shared" si="20"/>
        <v>2.843874391862008</v>
      </c>
      <c r="AI190" s="118">
        <f t="shared" si="20"/>
        <v>10</v>
      </c>
      <c r="AJ190" s="118">
        <f t="shared" si="28"/>
        <v>38.288288288288285</v>
      </c>
      <c r="AK190" s="118">
        <f t="shared" si="28"/>
        <v>69.51429555632104</v>
      </c>
      <c r="AL190" s="118">
        <f t="shared" si="28"/>
        <v>25.641025641025642</v>
      </c>
    </row>
    <row r="191" spans="1:38" ht="12.75">
      <c r="A191" s="45" t="s">
        <v>95</v>
      </c>
      <c r="B191" s="118">
        <f t="shared" si="23"/>
        <v>8.23692289171131</v>
      </c>
      <c r="C191" s="118">
        <f aca="true" t="shared" si="29" ref="C191:E192">SUM(C114/C43)*10</f>
        <v>10.38709677419355</v>
      </c>
      <c r="D191" s="118">
        <f t="shared" si="29"/>
        <v>13.650537634408602</v>
      </c>
      <c r="E191" s="118">
        <f t="shared" si="29"/>
        <v>9.757287190802463</v>
      </c>
      <c r="F191" s="118">
        <v>3.3</v>
      </c>
      <c r="G191" s="118">
        <f>SUM(G114/G43)*10</f>
        <v>2.685987451449059</v>
      </c>
      <c r="H191" s="118">
        <v>18.4</v>
      </c>
      <c r="I191" s="118">
        <v>11.8</v>
      </c>
      <c r="J191" s="119">
        <v>13.8</v>
      </c>
      <c r="K191" s="118">
        <f>SUM(K114/K43)*10</f>
        <v>9.797791132044827</v>
      </c>
      <c r="L191" s="118">
        <f>SUM(L114/L43)*10</f>
        <v>6.827906976744186</v>
      </c>
      <c r="M191" s="45" t="s">
        <v>95</v>
      </c>
      <c r="N191" s="99">
        <f t="shared" si="26"/>
        <v>4.308285455095253</v>
      </c>
      <c r="O191" s="119">
        <f>SUM(O114/O43)*10</f>
        <v>7.797035125727221</v>
      </c>
      <c r="P191" s="119">
        <f t="shared" si="27"/>
        <v>11.672908227821228</v>
      </c>
      <c r="Q191" s="118">
        <f aca="true" t="shared" si="30" ref="Q191:T192">SUM(Q114/Q43)*10</f>
        <v>9.480392156862745</v>
      </c>
      <c r="R191" s="118">
        <v>3.5</v>
      </c>
      <c r="S191" s="118">
        <f t="shared" si="30"/>
        <v>9.988475943532123</v>
      </c>
      <c r="T191" s="118">
        <f t="shared" si="30"/>
        <v>4.106844741235393</v>
      </c>
      <c r="U191" s="118">
        <v>3.6</v>
      </c>
      <c r="V191" s="119">
        <f>SUM(V114/V43)*10</f>
        <v>9.552302561322227</v>
      </c>
      <c r="W191" s="118">
        <f>SUM(W114*170/W43)/100</f>
        <v>2.2047581781186416</v>
      </c>
      <c r="X191" s="123" t="s">
        <v>83</v>
      </c>
      <c r="Y191" s="45" t="s">
        <v>95</v>
      </c>
      <c r="Z191" s="118">
        <v>4.6</v>
      </c>
      <c r="AA191" s="118" t="s">
        <v>212</v>
      </c>
      <c r="AB191" s="118" t="s">
        <v>212</v>
      </c>
      <c r="AC191" s="118" t="s">
        <v>212</v>
      </c>
      <c r="AD191" s="118">
        <f t="shared" si="21"/>
        <v>674.5205479452055</v>
      </c>
      <c r="AE191" s="118">
        <v>436.4</v>
      </c>
      <c r="AF191" s="117" t="s">
        <v>83</v>
      </c>
      <c r="AG191" s="118">
        <f t="shared" si="22"/>
        <v>146.63090128755363</v>
      </c>
      <c r="AH191" s="118" t="s">
        <v>83</v>
      </c>
      <c r="AI191" s="118">
        <f t="shared" si="20"/>
        <v>7.735849056603773</v>
      </c>
      <c r="AJ191" s="118">
        <f aca="true" t="shared" si="31" ref="AJ191:AJ197">SUM(AJ114/AJ43)*10</f>
        <v>12.8</v>
      </c>
      <c r="AK191" s="118" t="s">
        <v>83</v>
      </c>
      <c r="AL191" s="118">
        <f>SUM(AL114/AL43)*10</f>
        <v>0</v>
      </c>
    </row>
    <row r="192" spans="1:38" ht="12.75">
      <c r="A192" s="45" t="s">
        <v>96</v>
      </c>
      <c r="B192" s="118">
        <f t="shared" si="23"/>
        <v>16.801831262262915</v>
      </c>
      <c r="C192" s="118">
        <f t="shared" si="29"/>
        <v>8.168038111736683</v>
      </c>
      <c r="D192" s="118">
        <f t="shared" si="29"/>
        <v>7.293388429752065</v>
      </c>
      <c r="E192" s="118">
        <f t="shared" si="29"/>
        <v>19.82758620689655</v>
      </c>
      <c r="F192" s="118">
        <f>SUM(F115/F44)*10</f>
        <v>9.044117647058824</v>
      </c>
      <c r="G192" s="118">
        <f>SUM(G115/G44)*10</f>
        <v>4.8</v>
      </c>
      <c r="H192" s="118">
        <f>SUM(H115/H44)*10</f>
        <v>13.250203086921202</v>
      </c>
      <c r="I192" s="118">
        <f>SUM(I115/I44)*10</f>
        <v>3.333333333333333</v>
      </c>
      <c r="J192" s="119">
        <v>10.8</v>
      </c>
      <c r="K192" s="118">
        <f>SUM(K115/K44)*10</f>
        <v>7.064220183486238</v>
      </c>
      <c r="L192" s="118">
        <f>SUM(L115/L44)*10</f>
        <v>7.257346393588602</v>
      </c>
      <c r="M192" s="45" t="s">
        <v>96</v>
      </c>
      <c r="N192" s="99">
        <f t="shared" si="26"/>
        <v>4.0443808160343595</v>
      </c>
      <c r="O192" s="119">
        <f>SUM(O115/O44)*10</f>
        <v>6.018808777429467</v>
      </c>
      <c r="P192" s="119">
        <f t="shared" si="27"/>
        <v>9.400163544454356</v>
      </c>
      <c r="Q192" s="118">
        <f t="shared" si="30"/>
        <v>8.88641425389755</v>
      </c>
      <c r="R192" s="118">
        <f t="shared" si="30"/>
        <v>2.3728813559322033</v>
      </c>
      <c r="S192" s="118">
        <f t="shared" si="30"/>
        <v>3.5714285714285716</v>
      </c>
      <c r="T192" s="118">
        <f t="shared" si="30"/>
        <v>2.3529411764705883</v>
      </c>
      <c r="U192" s="118">
        <f>SUM(U115/U44)*10</f>
        <v>3.333333333333333</v>
      </c>
      <c r="V192" s="119">
        <v>9.6</v>
      </c>
      <c r="W192" s="118">
        <f>SUM(W115*170/W44)/100</f>
        <v>2.5267460572899902</v>
      </c>
      <c r="X192" s="123" t="s">
        <v>83</v>
      </c>
      <c r="Y192" s="45" t="s">
        <v>96</v>
      </c>
      <c r="Z192" s="118">
        <f>SUM(Z115*180/Z44)/100</f>
        <v>2.97</v>
      </c>
      <c r="AA192" s="118" t="s">
        <v>212</v>
      </c>
      <c r="AB192" s="118" t="s">
        <v>212</v>
      </c>
      <c r="AC192" s="118" t="s">
        <v>212</v>
      </c>
      <c r="AD192" s="118">
        <f t="shared" si="21"/>
        <v>826.4285714285713</v>
      </c>
      <c r="AE192" s="118">
        <f>SUM(AE115/AE44)*10</f>
        <v>748.979980934223</v>
      </c>
      <c r="AF192" s="118">
        <f>SUM(AF115/AF44)*10</f>
        <v>11.666666666666668</v>
      </c>
      <c r="AG192" s="118">
        <f t="shared" si="22"/>
        <v>45.70552147239263</v>
      </c>
      <c r="AH192" s="118" t="s">
        <v>83</v>
      </c>
      <c r="AI192" s="118">
        <f t="shared" si="20"/>
        <v>4.795918367346939</v>
      </c>
      <c r="AJ192" s="118">
        <f t="shared" si="31"/>
        <v>9.23076923076923</v>
      </c>
      <c r="AK192" s="118">
        <f>SUM(AK115/AK44)*10</f>
        <v>83.38095238095238</v>
      </c>
      <c r="AL192" s="118">
        <f>SUM(AL115/AL44)*10</f>
        <v>12.857142857142858</v>
      </c>
    </row>
    <row r="193" spans="1:38" ht="12.75">
      <c r="A193" s="45" t="s">
        <v>97</v>
      </c>
      <c r="B193" s="118">
        <v>23.2</v>
      </c>
      <c r="C193" s="118" t="s">
        <v>83</v>
      </c>
      <c r="D193" s="118" t="s">
        <v>83</v>
      </c>
      <c r="E193" s="118">
        <v>27.2</v>
      </c>
      <c r="F193" s="118" t="s">
        <v>83</v>
      </c>
      <c r="G193" s="118" t="s">
        <v>83</v>
      </c>
      <c r="H193" s="118" t="s">
        <v>83</v>
      </c>
      <c r="I193" s="118" t="s">
        <v>83</v>
      </c>
      <c r="J193" s="119">
        <f>SUM(J116/J45)*10</f>
        <v>23.286052009456263</v>
      </c>
      <c r="K193" s="118" t="s">
        <v>83</v>
      </c>
      <c r="L193" s="118" t="s">
        <v>83</v>
      </c>
      <c r="M193" s="45" t="s">
        <v>97</v>
      </c>
      <c r="N193" s="99">
        <f t="shared" si="26"/>
        <v>5.232558139534884</v>
      </c>
      <c r="O193" s="119">
        <v>5.2</v>
      </c>
      <c r="P193" s="119">
        <f t="shared" si="27"/>
        <v>22.412823397075364</v>
      </c>
      <c r="Q193" s="123" t="s">
        <v>83</v>
      </c>
      <c r="R193" s="118">
        <v>6</v>
      </c>
      <c r="S193" s="123" t="s">
        <v>83</v>
      </c>
      <c r="T193" s="123" t="s">
        <v>83</v>
      </c>
      <c r="U193" s="123" t="s">
        <v>83</v>
      </c>
      <c r="V193" s="119">
        <v>70</v>
      </c>
      <c r="W193" s="123" t="s">
        <v>83</v>
      </c>
      <c r="X193" s="123" t="s">
        <v>83</v>
      </c>
      <c r="Y193" s="45" t="s">
        <v>97</v>
      </c>
      <c r="Z193" s="118" t="s">
        <v>83</v>
      </c>
      <c r="AA193" s="118" t="s">
        <v>212</v>
      </c>
      <c r="AB193" s="118" t="s">
        <v>212</v>
      </c>
      <c r="AC193" s="118" t="s">
        <v>212</v>
      </c>
      <c r="AD193" s="118">
        <f t="shared" si="21"/>
        <v>129.3181818181818</v>
      </c>
      <c r="AE193" s="118">
        <v>328.6</v>
      </c>
      <c r="AF193" s="118" t="s">
        <v>83</v>
      </c>
      <c r="AG193" s="118">
        <f t="shared" si="22"/>
        <v>52.04081632653061</v>
      </c>
      <c r="AH193" s="118" t="s">
        <v>83</v>
      </c>
      <c r="AI193" s="118">
        <f t="shared" si="20"/>
        <v>6</v>
      </c>
      <c r="AJ193" s="118">
        <f t="shared" si="31"/>
        <v>16.818181818181817</v>
      </c>
      <c r="AK193" s="118" t="s">
        <v>83</v>
      </c>
      <c r="AL193" s="118" t="s">
        <v>83</v>
      </c>
    </row>
    <row r="194" spans="1:38" ht="12.75">
      <c r="A194" s="45" t="s">
        <v>98</v>
      </c>
      <c r="B194" s="118">
        <v>19.2</v>
      </c>
      <c r="C194" s="118" t="s">
        <v>83</v>
      </c>
      <c r="D194" s="118" t="s">
        <v>83</v>
      </c>
      <c r="E194" s="118">
        <v>14.7</v>
      </c>
      <c r="F194" s="118" t="s">
        <v>83</v>
      </c>
      <c r="G194" s="118">
        <v>8.5</v>
      </c>
      <c r="H194" s="118">
        <v>20</v>
      </c>
      <c r="I194" s="118" t="s">
        <v>83</v>
      </c>
      <c r="J194" s="119">
        <v>18.3</v>
      </c>
      <c r="K194" s="118">
        <v>6</v>
      </c>
      <c r="L194" s="118">
        <v>7.5</v>
      </c>
      <c r="M194" s="45" t="s">
        <v>98</v>
      </c>
      <c r="N194" s="99">
        <f t="shared" si="26"/>
        <v>8.846153846153847</v>
      </c>
      <c r="O194" s="119">
        <v>7.4</v>
      </c>
      <c r="P194" s="119">
        <v>18</v>
      </c>
      <c r="Q194" s="123" t="s">
        <v>83</v>
      </c>
      <c r="R194" s="118">
        <v>5</v>
      </c>
      <c r="S194" s="118">
        <v>6.7</v>
      </c>
      <c r="T194" s="123" t="s">
        <v>83</v>
      </c>
      <c r="U194" s="123" t="s">
        <v>83</v>
      </c>
      <c r="V194" s="119">
        <v>6.7</v>
      </c>
      <c r="W194" s="118">
        <f>SUM(W117*170/W46)/100</f>
        <v>1.8180555555555555</v>
      </c>
      <c r="X194" s="118">
        <v>15.8</v>
      </c>
      <c r="Y194" s="45" t="s">
        <v>98</v>
      </c>
      <c r="Z194" s="118">
        <v>8.2</v>
      </c>
      <c r="AA194" s="118" t="s">
        <v>212</v>
      </c>
      <c r="AB194" s="118" t="s">
        <v>212</v>
      </c>
      <c r="AC194" s="118" t="s">
        <v>212</v>
      </c>
      <c r="AD194" s="118">
        <f t="shared" si="21"/>
        <v>112.96874999999999</v>
      </c>
      <c r="AE194" s="118">
        <v>20</v>
      </c>
      <c r="AF194" s="118">
        <f>SUM(AF117/AF46)*10</f>
        <v>7.142857142857143</v>
      </c>
      <c r="AG194" s="118">
        <f t="shared" si="22"/>
        <v>99.45054945054946</v>
      </c>
      <c r="AH194" s="118">
        <f t="shared" si="20"/>
        <v>7.777777777777777</v>
      </c>
      <c r="AI194" s="118">
        <f t="shared" si="20"/>
        <v>7.368421052631579</v>
      </c>
      <c r="AJ194" s="118">
        <f t="shared" si="31"/>
        <v>59.6875</v>
      </c>
      <c r="AK194" s="118" t="s">
        <v>83</v>
      </c>
      <c r="AL194" s="118">
        <f>SUM(AL117/AL46)*10</f>
        <v>75.26315789473685</v>
      </c>
    </row>
    <row r="195" spans="1:38" ht="12.75">
      <c r="A195" s="45" t="s">
        <v>99</v>
      </c>
      <c r="B195" s="118">
        <v>5.6</v>
      </c>
      <c r="C195" s="118" t="s">
        <v>83</v>
      </c>
      <c r="D195" s="118" t="s">
        <v>83</v>
      </c>
      <c r="E195" s="118">
        <v>19.6</v>
      </c>
      <c r="F195" s="118" t="s">
        <v>83</v>
      </c>
      <c r="G195" s="118" t="s">
        <v>83</v>
      </c>
      <c r="H195" s="118" t="s">
        <v>83</v>
      </c>
      <c r="I195" s="118" t="s">
        <v>83</v>
      </c>
      <c r="J195" s="119">
        <v>8</v>
      </c>
      <c r="K195" s="118" t="s">
        <v>83</v>
      </c>
      <c r="L195" s="118">
        <v>10</v>
      </c>
      <c r="M195" s="45" t="s">
        <v>99</v>
      </c>
      <c r="N195" s="99">
        <f t="shared" si="26"/>
        <v>11.6</v>
      </c>
      <c r="O195" s="119">
        <v>11.6</v>
      </c>
      <c r="P195" s="119">
        <v>8.2</v>
      </c>
      <c r="Q195" s="123" t="s">
        <v>83</v>
      </c>
      <c r="R195" s="118">
        <v>9.4</v>
      </c>
      <c r="S195" s="118">
        <v>6</v>
      </c>
      <c r="T195" s="123" t="s">
        <v>83</v>
      </c>
      <c r="U195" s="123" t="s">
        <v>83</v>
      </c>
      <c r="V195" s="119">
        <v>9.3</v>
      </c>
      <c r="W195" s="123">
        <v>44.2</v>
      </c>
      <c r="X195" s="123" t="s">
        <v>83</v>
      </c>
      <c r="Y195" s="45" t="s">
        <v>99</v>
      </c>
      <c r="Z195" s="118" t="s">
        <v>83</v>
      </c>
      <c r="AA195" s="118" t="s">
        <v>212</v>
      </c>
      <c r="AB195" s="118" t="s">
        <v>212</v>
      </c>
      <c r="AC195" s="118" t="s">
        <v>212</v>
      </c>
      <c r="AD195" s="118">
        <f t="shared" si="21"/>
        <v>24.545454545454547</v>
      </c>
      <c r="AE195" s="118">
        <v>32.9</v>
      </c>
      <c r="AF195" s="117" t="s">
        <v>83</v>
      </c>
      <c r="AG195" s="118">
        <f t="shared" si="22"/>
        <v>39</v>
      </c>
      <c r="AH195" s="118" t="s">
        <v>83</v>
      </c>
      <c r="AI195" s="118">
        <f t="shared" si="20"/>
        <v>6.153846153846154</v>
      </c>
      <c r="AJ195" s="118">
        <f t="shared" si="31"/>
        <v>65.77777777777779</v>
      </c>
      <c r="AK195" s="118" t="s">
        <v>83</v>
      </c>
      <c r="AL195" s="118">
        <f>SUM(AL118/AL47)*10</f>
        <v>12.105263157894736</v>
      </c>
    </row>
    <row r="196" spans="1:38" ht="12.75">
      <c r="A196" s="45" t="s">
        <v>100</v>
      </c>
      <c r="B196" s="118">
        <v>16</v>
      </c>
      <c r="C196" s="118">
        <v>8</v>
      </c>
      <c r="D196" s="117" t="s">
        <v>83</v>
      </c>
      <c r="E196" s="118">
        <v>16.7</v>
      </c>
      <c r="F196" s="118" t="s">
        <v>83</v>
      </c>
      <c r="G196" s="118">
        <v>6.9</v>
      </c>
      <c r="H196" s="118">
        <v>8.7</v>
      </c>
      <c r="I196" s="117" t="s">
        <v>83</v>
      </c>
      <c r="J196" s="119">
        <f aca="true" t="shared" si="32" ref="J196:J205">SUM(J119/J48)*10</f>
        <v>15.22771506422733</v>
      </c>
      <c r="K196" s="118">
        <v>12.5</v>
      </c>
      <c r="L196" s="118">
        <v>12</v>
      </c>
      <c r="M196" s="45" t="s">
        <v>100</v>
      </c>
      <c r="N196" s="99">
        <f t="shared" si="26"/>
        <v>11.827586206896552</v>
      </c>
      <c r="O196" s="119">
        <v>12</v>
      </c>
      <c r="P196" s="119">
        <f aca="true" t="shared" si="33" ref="P196:P204">SUM(P119/P48)*10</f>
        <v>14.816576086956525</v>
      </c>
      <c r="Q196" s="118">
        <v>10</v>
      </c>
      <c r="R196" s="118">
        <v>6.6</v>
      </c>
      <c r="S196" s="118">
        <v>7</v>
      </c>
      <c r="T196" s="118">
        <v>6.5</v>
      </c>
      <c r="U196" s="123" t="s">
        <v>83</v>
      </c>
      <c r="V196" s="119">
        <f>SUM(V119/V48)*10</f>
        <v>9.007194244604316</v>
      </c>
      <c r="W196" s="118">
        <v>1.7</v>
      </c>
      <c r="X196" s="118">
        <v>4.3</v>
      </c>
      <c r="Y196" s="45" t="s">
        <v>100</v>
      </c>
      <c r="Z196" s="118" t="s">
        <v>83</v>
      </c>
      <c r="AA196" s="118" t="s">
        <v>212</v>
      </c>
      <c r="AB196" s="118" t="s">
        <v>212</v>
      </c>
      <c r="AC196" s="118" t="s">
        <v>212</v>
      </c>
      <c r="AD196" s="118">
        <f t="shared" si="21"/>
        <v>52</v>
      </c>
      <c r="AE196" s="118">
        <v>487.3</v>
      </c>
      <c r="AF196" s="118" t="s">
        <v>83</v>
      </c>
      <c r="AG196" s="118">
        <f t="shared" si="22"/>
        <v>89.71428571428572</v>
      </c>
      <c r="AH196" s="118" t="s">
        <v>83</v>
      </c>
      <c r="AI196" s="118">
        <f t="shared" si="20"/>
        <v>12.5</v>
      </c>
      <c r="AJ196" s="118">
        <f t="shared" si="31"/>
        <v>88.84615384615385</v>
      </c>
      <c r="AK196" s="117" t="s">
        <v>83</v>
      </c>
      <c r="AL196" s="117" t="s">
        <v>83</v>
      </c>
    </row>
    <row r="197" spans="1:38" ht="12.75">
      <c r="A197" s="45" t="s">
        <v>101</v>
      </c>
      <c r="B197" s="118">
        <f>SUM(B120/B49)*10</f>
        <v>15.335370649169718</v>
      </c>
      <c r="C197" s="118">
        <v>6.1</v>
      </c>
      <c r="D197" s="118">
        <v>5.8</v>
      </c>
      <c r="E197" s="118">
        <v>16.8</v>
      </c>
      <c r="F197" s="118">
        <v>6.6</v>
      </c>
      <c r="G197" s="118">
        <v>4.6</v>
      </c>
      <c r="H197" s="118">
        <v>14.9</v>
      </c>
      <c r="I197" s="118" t="s">
        <v>83</v>
      </c>
      <c r="J197" s="119">
        <f t="shared" si="32"/>
        <v>15.161220374265456</v>
      </c>
      <c r="K197" s="118">
        <v>6.5</v>
      </c>
      <c r="L197" s="118">
        <f>SUM(L120/L49)*10</f>
        <v>8.031674208144796</v>
      </c>
      <c r="M197" s="45" t="s">
        <v>101</v>
      </c>
      <c r="N197" s="99">
        <f t="shared" si="26"/>
        <v>3.56016731016731</v>
      </c>
      <c r="O197" s="119">
        <v>4.5</v>
      </c>
      <c r="P197" s="119">
        <f t="shared" si="33"/>
        <v>13.594499046772912</v>
      </c>
      <c r="Q197" s="118">
        <v>11.1</v>
      </c>
      <c r="R197" s="118">
        <f>SUM(R120/R49)*10</f>
        <v>2.107355864811133</v>
      </c>
      <c r="S197" s="118">
        <v>1.7</v>
      </c>
      <c r="T197" s="118">
        <v>4.2</v>
      </c>
      <c r="U197" s="118">
        <f>SUM(U120/U49)*10</f>
        <v>6.069364161849711</v>
      </c>
      <c r="V197" s="119">
        <f>SUM(V120/V49)*10</f>
        <v>5.5045583149952835</v>
      </c>
      <c r="W197" s="118">
        <v>3.6</v>
      </c>
      <c r="X197" s="118">
        <v>17.6</v>
      </c>
      <c r="Y197" s="45" t="s">
        <v>101</v>
      </c>
      <c r="Z197" s="118">
        <f>SUM(Z120*180/Z49)/100</f>
        <v>6.98532110091743</v>
      </c>
      <c r="AA197" s="118" t="s">
        <v>212</v>
      </c>
      <c r="AB197" s="118" t="s">
        <v>212</v>
      </c>
      <c r="AC197" s="118" t="s">
        <v>212</v>
      </c>
      <c r="AD197" s="118">
        <f t="shared" si="21"/>
        <v>128.2882882882883</v>
      </c>
      <c r="AE197" s="118">
        <v>634</v>
      </c>
      <c r="AF197" s="118">
        <f>SUM(AF120/AF49)*10</f>
        <v>7.3170731707317085</v>
      </c>
      <c r="AG197" s="118">
        <f t="shared" si="22"/>
        <v>96.70731707317074</v>
      </c>
      <c r="AH197" s="118" t="s">
        <v>83</v>
      </c>
      <c r="AI197" s="118">
        <f t="shared" si="20"/>
        <v>8.396846254927727</v>
      </c>
      <c r="AJ197" s="118">
        <f t="shared" si="31"/>
        <v>19.50310559006211</v>
      </c>
      <c r="AK197" s="118">
        <f>SUM(AK120/AK49)*10</f>
        <v>54.07843137254902</v>
      </c>
      <c r="AL197" s="118">
        <f>SUM(AL120/AL49)*10</f>
        <v>24.048582995951413</v>
      </c>
    </row>
    <row r="198" spans="1:38" ht="12.75">
      <c r="A198" s="45" t="s">
        <v>102</v>
      </c>
      <c r="B198" s="118">
        <f>SUM(B121/B50)*10</f>
        <v>38.67989317054559</v>
      </c>
      <c r="C198" s="118" t="s">
        <v>83</v>
      </c>
      <c r="D198" s="118">
        <f>SUM(D121/D50)*10</f>
        <v>10</v>
      </c>
      <c r="E198" s="118">
        <f>SUM(E121/E50)*10</f>
        <v>31.233766233766236</v>
      </c>
      <c r="F198" s="118" t="s">
        <v>83</v>
      </c>
      <c r="G198" s="118">
        <v>3.3</v>
      </c>
      <c r="H198" s="118">
        <f>SUM(H121/H50)*10</f>
        <v>42.09979809633688</v>
      </c>
      <c r="I198" s="118">
        <f>SUM(I121/I50)*10</f>
        <v>33.68421052631579</v>
      </c>
      <c r="J198" s="119">
        <f t="shared" si="32"/>
        <v>40.32854864433812</v>
      </c>
      <c r="K198" s="118">
        <f>SUM(K121/K50)*10</f>
        <v>10</v>
      </c>
      <c r="L198" s="118">
        <v>9.3</v>
      </c>
      <c r="M198" s="45" t="s">
        <v>102</v>
      </c>
      <c r="N198" s="99">
        <f t="shared" si="26"/>
        <v>7.942583732057416</v>
      </c>
      <c r="O198" s="119">
        <v>8.5</v>
      </c>
      <c r="P198" s="119">
        <f t="shared" si="33"/>
        <v>40.16740982878179</v>
      </c>
      <c r="Q198" s="118">
        <v>8.6</v>
      </c>
      <c r="R198" s="118">
        <v>3.4</v>
      </c>
      <c r="S198" s="118">
        <f>SUM(S121/S50)*10</f>
        <v>11.219512195121952</v>
      </c>
      <c r="T198" s="123">
        <v>5</v>
      </c>
      <c r="U198" s="123" t="s">
        <v>83</v>
      </c>
      <c r="V198" s="119">
        <f>SUM(V121/V50)*10</f>
        <v>11.107954545454547</v>
      </c>
      <c r="W198" s="118">
        <f>SUM(W121*170/W50)/100</f>
        <v>7.500164744645799</v>
      </c>
      <c r="X198" s="123" t="s">
        <v>83</v>
      </c>
      <c r="Y198" s="45" t="s">
        <v>102</v>
      </c>
      <c r="Z198" s="118" t="s">
        <v>83</v>
      </c>
      <c r="AA198" s="118" t="s">
        <v>212</v>
      </c>
      <c r="AB198" s="118" t="s">
        <v>212</v>
      </c>
      <c r="AC198" s="118" t="s">
        <v>212</v>
      </c>
      <c r="AD198" s="123" t="s">
        <v>83</v>
      </c>
      <c r="AE198" s="118">
        <f>SUM(AE121/AE50)*10</f>
        <v>608.0808080808081</v>
      </c>
      <c r="AF198" s="118" t="s">
        <v>83</v>
      </c>
      <c r="AG198" s="118">
        <f t="shared" si="22"/>
        <v>163.0666666666667</v>
      </c>
      <c r="AH198" s="118" t="s">
        <v>83</v>
      </c>
      <c r="AI198" s="118">
        <f t="shared" si="20"/>
        <v>16.153846153846153</v>
      </c>
      <c r="AJ198" s="118" t="s">
        <v>83</v>
      </c>
      <c r="AK198" s="118" t="s">
        <v>83</v>
      </c>
      <c r="AL198" s="118" t="s">
        <v>83</v>
      </c>
    </row>
    <row r="199" spans="1:38" ht="12.75">
      <c r="A199" s="45" t="s">
        <v>103</v>
      </c>
      <c r="B199" s="118">
        <f>SUM(B122/B51)*10</f>
        <v>15.766016713091922</v>
      </c>
      <c r="C199" s="118">
        <f>SUM(C122/C51)*10</f>
        <v>5.555891238670695</v>
      </c>
      <c r="D199" s="118">
        <f>SUM(D122/D51)*10</f>
        <v>7.012401352874859</v>
      </c>
      <c r="E199" s="118">
        <f>SUM(E122/E51)*10</f>
        <v>10.855698171917542</v>
      </c>
      <c r="F199" s="118" t="s">
        <v>83</v>
      </c>
      <c r="G199" s="118">
        <v>3.3</v>
      </c>
      <c r="H199" s="118">
        <f>SUM(H122/H51)*10</f>
        <v>27.51013724266999</v>
      </c>
      <c r="I199" s="118">
        <f>SUM(I122/I51)*10</f>
        <v>25.471373224278953</v>
      </c>
      <c r="J199" s="119">
        <f t="shared" si="32"/>
        <v>13.413387569287838</v>
      </c>
      <c r="K199" s="118">
        <f>SUM(K122/K51)*10</f>
        <v>8.632766125840918</v>
      </c>
      <c r="L199" s="118">
        <f>SUM(L122/L51)*10</f>
        <v>5.027027027027028</v>
      </c>
      <c r="M199" s="45" t="s">
        <v>103</v>
      </c>
      <c r="N199" s="99">
        <f t="shared" si="26"/>
        <v>2.7516870954413992</v>
      </c>
      <c r="O199" s="119">
        <f>SUM(O122/O51)*10</f>
        <v>4.618094525501933</v>
      </c>
      <c r="P199" s="119">
        <f t="shared" si="33"/>
        <v>11.19146255020871</v>
      </c>
      <c r="Q199" s="118">
        <f>SUM(Q122/Q51)*10</f>
        <v>13.098311817279045</v>
      </c>
      <c r="R199" s="118">
        <v>3.3</v>
      </c>
      <c r="S199" s="118">
        <v>11.9</v>
      </c>
      <c r="T199" s="118">
        <v>8.3</v>
      </c>
      <c r="U199" s="118">
        <f>SUM(U122/U51)*10</f>
        <v>13.299363057324843</v>
      </c>
      <c r="V199" s="119">
        <f>SUM(V122/V51)*10</f>
        <v>11.461401952085183</v>
      </c>
      <c r="W199" s="118">
        <f>SUM(W122*170/W51)/100</f>
        <v>3.631464530892448</v>
      </c>
      <c r="X199" s="123" t="s">
        <v>83</v>
      </c>
      <c r="Y199" s="45" t="s">
        <v>103</v>
      </c>
      <c r="Z199" s="118" t="s">
        <v>83</v>
      </c>
      <c r="AA199" s="118" t="s">
        <v>212</v>
      </c>
      <c r="AB199" s="118" t="s">
        <v>212</v>
      </c>
      <c r="AC199" s="118" t="s">
        <v>212</v>
      </c>
      <c r="AD199" s="123" t="s">
        <v>83</v>
      </c>
      <c r="AE199" s="118">
        <v>577.7</v>
      </c>
      <c r="AF199" s="117" t="s">
        <v>83</v>
      </c>
      <c r="AG199" s="118">
        <f t="shared" si="22"/>
        <v>132</v>
      </c>
      <c r="AH199" s="118" t="s">
        <v>83</v>
      </c>
      <c r="AI199" s="118">
        <f t="shared" si="20"/>
        <v>9.058823529411764</v>
      </c>
      <c r="AJ199" s="117" t="s">
        <v>83</v>
      </c>
      <c r="AK199" s="118" t="s">
        <v>83</v>
      </c>
      <c r="AL199" s="117" t="s">
        <v>83</v>
      </c>
    </row>
    <row r="200" spans="1:38" ht="12.75">
      <c r="A200" s="45" t="s">
        <v>104</v>
      </c>
      <c r="B200" s="118">
        <v>14.3</v>
      </c>
      <c r="C200" s="118" t="s">
        <v>83</v>
      </c>
      <c r="D200" s="118" t="s">
        <v>83</v>
      </c>
      <c r="E200" s="118">
        <v>14.9</v>
      </c>
      <c r="F200" s="118">
        <v>9.1</v>
      </c>
      <c r="G200" s="118">
        <v>7.8</v>
      </c>
      <c r="H200" s="118">
        <v>13.9</v>
      </c>
      <c r="I200" s="118">
        <v>11.7</v>
      </c>
      <c r="J200" s="119">
        <v>14</v>
      </c>
      <c r="K200" s="118" t="s">
        <v>83</v>
      </c>
      <c r="L200" s="118" t="s">
        <v>83</v>
      </c>
      <c r="M200" s="45" t="s">
        <v>104</v>
      </c>
      <c r="N200" s="99">
        <f t="shared" si="26"/>
        <v>8.970588235294118</v>
      </c>
      <c r="O200" s="119">
        <v>9</v>
      </c>
      <c r="P200" s="119">
        <v>13.5</v>
      </c>
      <c r="Q200" s="123" t="s">
        <v>83</v>
      </c>
      <c r="R200" s="123" t="s">
        <v>83</v>
      </c>
      <c r="S200" s="118">
        <v>6.6</v>
      </c>
      <c r="T200" s="123" t="s">
        <v>83</v>
      </c>
      <c r="U200" s="123" t="s">
        <v>83</v>
      </c>
      <c r="V200" s="119">
        <v>7.3</v>
      </c>
      <c r="W200" s="123" t="s">
        <v>83</v>
      </c>
      <c r="X200" s="123" t="s">
        <v>83</v>
      </c>
      <c r="Y200" s="45" t="s">
        <v>104</v>
      </c>
      <c r="Z200" s="118" t="s">
        <v>83</v>
      </c>
      <c r="AA200" s="118" t="s">
        <v>212</v>
      </c>
      <c r="AB200" s="118" t="s">
        <v>212</v>
      </c>
      <c r="AC200" s="118" t="s">
        <v>212</v>
      </c>
      <c r="AD200" s="123" t="s">
        <v>83</v>
      </c>
      <c r="AE200" s="118" t="s">
        <v>83</v>
      </c>
      <c r="AF200" s="118" t="s">
        <v>83</v>
      </c>
      <c r="AG200" s="118">
        <f t="shared" si="22"/>
        <v>43.46666666666667</v>
      </c>
      <c r="AH200" s="118" t="s">
        <v>83</v>
      </c>
      <c r="AI200" s="118" t="s">
        <v>83</v>
      </c>
      <c r="AJ200" s="118">
        <f aca="true" t="shared" si="34" ref="AJ200:AJ205">SUM(AJ123/AJ52)*10</f>
        <v>53.38461538461539</v>
      </c>
      <c r="AK200" s="118" t="s">
        <v>83</v>
      </c>
      <c r="AL200" s="118">
        <f>SUM(AL123/AL52)*10</f>
        <v>34</v>
      </c>
    </row>
    <row r="201" spans="1:38" ht="12.75">
      <c r="A201" s="45" t="s">
        <v>105</v>
      </c>
      <c r="B201" s="118">
        <f>SUM(B124/B53)*10</f>
        <v>34.226985606295955</v>
      </c>
      <c r="C201" s="118">
        <f>SUM(C124/C53)*10</f>
        <v>9.989806320081549</v>
      </c>
      <c r="D201" s="118">
        <f>SUM(D124/D53)*10</f>
        <v>15.114503816793894</v>
      </c>
      <c r="E201" s="118">
        <v>38.4</v>
      </c>
      <c r="F201" s="118">
        <f>SUM(F124/F53)*10</f>
        <v>15.518324607329841</v>
      </c>
      <c r="G201" s="118">
        <v>13.7</v>
      </c>
      <c r="H201" s="118" t="s">
        <v>83</v>
      </c>
      <c r="I201" s="118" t="s">
        <v>83</v>
      </c>
      <c r="J201" s="119">
        <f t="shared" si="32"/>
        <v>30.3298333713764</v>
      </c>
      <c r="K201" s="118">
        <f>SUM(K124/K53)*10</f>
        <v>6.440677966101695</v>
      </c>
      <c r="L201" s="118">
        <v>7.3</v>
      </c>
      <c r="M201" s="45" t="s">
        <v>105</v>
      </c>
      <c r="N201" s="99">
        <f t="shared" si="26"/>
        <v>5.292123629112662</v>
      </c>
      <c r="O201" s="119">
        <f>SUM(O124/O53)*10</f>
        <v>5.414725069897484</v>
      </c>
      <c r="P201" s="119">
        <f t="shared" si="33"/>
        <v>26.106600107421563</v>
      </c>
      <c r="Q201" s="118">
        <v>19.8</v>
      </c>
      <c r="R201" s="118">
        <v>5.2</v>
      </c>
      <c r="S201" s="118">
        <v>3.3</v>
      </c>
      <c r="T201" s="123" t="s">
        <v>83</v>
      </c>
      <c r="U201" s="118">
        <v>3.3</v>
      </c>
      <c r="V201" s="119">
        <f>SUM(V124/V53)*10</f>
        <v>18.290006752194465</v>
      </c>
      <c r="W201" s="118">
        <f>SUM(W124*170/W53)/100</f>
        <v>3.7440677966101696</v>
      </c>
      <c r="X201" s="123" t="s">
        <v>83</v>
      </c>
      <c r="Y201" s="45" t="s">
        <v>105</v>
      </c>
      <c r="Z201" s="118" t="s">
        <v>83</v>
      </c>
      <c r="AA201" s="118" t="s">
        <v>212</v>
      </c>
      <c r="AB201" s="118" t="s">
        <v>212</v>
      </c>
      <c r="AC201" s="118" t="s">
        <v>212</v>
      </c>
      <c r="AD201" s="118">
        <f t="shared" si="21"/>
        <v>535.8745247148288</v>
      </c>
      <c r="AE201" s="118">
        <v>1051.2</v>
      </c>
      <c r="AF201" s="118">
        <f>SUM(AF124/AF53)*10</f>
        <v>15.4</v>
      </c>
      <c r="AG201" s="118">
        <f t="shared" si="22"/>
        <v>156.15384615384616</v>
      </c>
      <c r="AH201" s="118">
        <f t="shared" si="20"/>
        <v>2.1621621621621623</v>
      </c>
      <c r="AI201" s="118">
        <f t="shared" si="20"/>
        <v>6.954397394136809</v>
      </c>
      <c r="AJ201" s="118">
        <f t="shared" si="34"/>
        <v>178.57142857142858</v>
      </c>
      <c r="AK201" s="118">
        <f>SUM(AK124/AK53)*10</f>
        <v>144.95194874532834</v>
      </c>
      <c r="AL201" s="118">
        <f>SUM(AL124/AL53)*10</f>
        <v>57.50819672131148</v>
      </c>
    </row>
    <row r="202" spans="1:38" ht="12.75">
      <c r="A202" s="45" t="s">
        <v>106</v>
      </c>
      <c r="B202" s="118">
        <f>SUM(B125/B54)*10</f>
        <v>24.721115537848604</v>
      </c>
      <c r="C202" s="118" t="s">
        <v>83</v>
      </c>
      <c r="D202" s="118" t="s">
        <v>83</v>
      </c>
      <c r="E202" s="118">
        <f>SUM(E125/E54)*10</f>
        <v>9.6</v>
      </c>
      <c r="F202" s="118" t="s">
        <v>83</v>
      </c>
      <c r="G202" s="118" t="s">
        <v>83</v>
      </c>
      <c r="H202" s="118">
        <v>18</v>
      </c>
      <c r="I202" s="118" t="s">
        <v>83</v>
      </c>
      <c r="J202" s="119">
        <v>24.6</v>
      </c>
      <c r="K202" s="118">
        <v>10</v>
      </c>
      <c r="L202" s="118">
        <v>7.5</v>
      </c>
      <c r="M202" s="45" t="s">
        <v>106</v>
      </c>
      <c r="N202" s="99">
        <f t="shared" si="26"/>
        <v>6.3768115942028984</v>
      </c>
      <c r="O202" s="119">
        <v>6.5</v>
      </c>
      <c r="P202" s="119">
        <f t="shared" si="33"/>
        <v>23.990860624523982</v>
      </c>
      <c r="Q202" s="118">
        <v>10</v>
      </c>
      <c r="R202" s="118">
        <v>5.2</v>
      </c>
      <c r="S202" s="118">
        <v>8.2</v>
      </c>
      <c r="T202" s="123" t="s">
        <v>83</v>
      </c>
      <c r="U202" s="123" t="s">
        <v>83</v>
      </c>
      <c r="V202" s="119">
        <v>7.1</v>
      </c>
      <c r="W202" s="118">
        <v>2.3</v>
      </c>
      <c r="X202" s="118">
        <v>14.4</v>
      </c>
      <c r="Y202" s="45" t="s">
        <v>106</v>
      </c>
      <c r="Z202" s="118">
        <v>12.8</v>
      </c>
      <c r="AA202" s="118" t="s">
        <v>212</v>
      </c>
      <c r="AB202" s="118" t="s">
        <v>212</v>
      </c>
      <c r="AC202" s="118" t="s">
        <v>212</v>
      </c>
      <c r="AD202" s="118">
        <f t="shared" si="21"/>
        <v>127.2</v>
      </c>
      <c r="AE202" s="118">
        <v>471.1</v>
      </c>
      <c r="AF202" s="117" t="s">
        <v>83</v>
      </c>
      <c r="AG202" s="118">
        <f t="shared" si="22"/>
        <v>149.8148148148148</v>
      </c>
      <c r="AH202" s="118" t="s">
        <v>83</v>
      </c>
      <c r="AI202" s="118">
        <f t="shared" si="20"/>
        <v>14.374999999999998</v>
      </c>
      <c r="AJ202" s="118">
        <f t="shared" si="34"/>
        <v>20</v>
      </c>
      <c r="AK202" s="118">
        <f>SUM(AK125/AK54)*10</f>
        <v>21.21212121212121</v>
      </c>
      <c r="AL202" s="118">
        <f>SUM(AL125/AL54)*10</f>
        <v>28.666666666666668</v>
      </c>
    </row>
    <row r="203" spans="1:38" ht="12.75">
      <c r="A203" s="45" t="s">
        <v>107</v>
      </c>
      <c r="B203" s="118">
        <f>SUM(B126/B55)*10</f>
        <v>18.78863628686282</v>
      </c>
      <c r="C203" s="118">
        <f>SUM(C126/C55)*10</f>
        <v>10.303030303030303</v>
      </c>
      <c r="D203" s="118">
        <v>14.6</v>
      </c>
      <c r="E203" s="118">
        <v>13.4</v>
      </c>
      <c r="F203" s="117" t="s">
        <v>83</v>
      </c>
      <c r="G203" s="118">
        <v>6.1</v>
      </c>
      <c r="H203" s="118">
        <f>SUM(H126/H55)*10</f>
        <v>27.21470818474384</v>
      </c>
      <c r="I203" s="118">
        <v>20</v>
      </c>
      <c r="J203" s="119">
        <f t="shared" si="32"/>
        <v>22.662269784525822</v>
      </c>
      <c r="K203" s="118">
        <f>SUM(K126/K55)*10</f>
        <v>7.4222222222222225</v>
      </c>
      <c r="L203" s="118">
        <f>SUM(L126/L55)*10</f>
        <v>7.487684729064039</v>
      </c>
      <c r="M203" s="45" t="s">
        <v>107</v>
      </c>
      <c r="N203" s="99">
        <f t="shared" si="26"/>
        <v>7.120428406255704</v>
      </c>
      <c r="O203" s="119">
        <v>7.3</v>
      </c>
      <c r="P203" s="119">
        <f t="shared" si="33"/>
        <v>20.566528274017443</v>
      </c>
      <c r="Q203" s="118">
        <v>7.3</v>
      </c>
      <c r="R203" s="118">
        <f>SUM(R126/R55)*10</f>
        <v>1.6809238665526087</v>
      </c>
      <c r="S203" s="118">
        <f>SUM(S126/S55)*10</f>
        <v>10.567178618938202</v>
      </c>
      <c r="T203" s="118">
        <v>3.7</v>
      </c>
      <c r="U203" s="123" t="s">
        <v>83</v>
      </c>
      <c r="V203" s="119">
        <f>SUM(V126/V55)*10</f>
        <v>8.372224923027062</v>
      </c>
      <c r="W203" s="118">
        <v>2.4</v>
      </c>
      <c r="X203" s="123" t="s">
        <v>83</v>
      </c>
      <c r="Y203" s="45" t="s">
        <v>107</v>
      </c>
      <c r="Z203" s="118" t="s">
        <v>83</v>
      </c>
      <c r="AA203" s="118" t="s">
        <v>212</v>
      </c>
      <c r="AB203" s="118" t="s">
        <v>212</v>
      </c>
      <c r="AC203" s="118" t="s">
        <v>212</v>
      </c>
      <c r="AD203" s="118">
        <f t="shared" si="21"/>
        <v>388.5</v>
      </c>
      <c r="AE203" s="118">
        <f>SUM(AE126/AE55)*10</f>
        <v>596.2581793901625</v>
      </c>
      <c r="AF203" s="118">
        <f>SUM(AF126/AF55)*10</f>
        <v>54.34782608695652</v>
      </c>
      <c r="AG203" s="118">
        <f t="shared" si="22"/>
        <v>218.50746268656718</v>
      </c>
      <c r="AH203" s="118" t="s">
        <v>83</v>
      </c>
      <c r="AI203" s="118">
        <f t="shared" si="20"/>
        <v>9.47019867549669</v>
      </c>
      <c r="AJ203" s="118">
        <f t="shared" si="34"/>
        <v>30</v>
      </c>
      <c r="AK203" s="118" t="s">
        <v>83</v>
      </c>
      <c r="AL203" s="118">
        <f>SUM(AL126/AL55)*10</f>
        <v>30</v>
      </c>
    </row>
    <row r="204" spans="1:38" ht="12.75">
      <c r="A204" s="45" t="s">
        <v>206</v>
      </c>
      <c r="B204" s="118">
        <f>SUM(B127/B56)*10</f>
        <v>19.7864768683274</v>
      </c>
      <c r="C204" s="118" t="s">
        <v>83</v>
      </c>
      <c r="D204" s="118" t="s">
        <v>83</v>
      </c>
      <c r="E204" s="118">
        <v>13.6</v>
      </c>
      <c r="F204" s="118">
        <f>SUM(F127/F56)*10</f>
        <v>13.676470588235293</v>
      </c>
      <c r="G204" s="118">
        <v>12.7</v>
      </c>
      <c r="H204" s="118">
        <f>SUM(H127/H56)*10</f>
        <v>20.485933503836318</v>
      </c>
      <c r="I204" s="118">
        <f>SUM(I127/I56)*10</f>
        <v>11.538461538461537</v>
      </c>
      <c r="J204" s="119">
        <f t="shared" si="32"/>
        <v>18.231511254019292</v>
      </c>
      <c r="K204" s="118">
        <f>SUM(K127/K56)*10</f>
        <v>10</v>
      </c>
      <c r="L204" s="118">
        <f>SUM(L127/L56)*10</f>
        <v>5</v>
      </c>
      <c r="M204" s="45" t="s">
        <v>206</v>
      </c>
      <c r="N204" s="99">
        <f t="shared" si="26"/>
        <v>6.4</v>
      </c>
      <c r="O204" s="119">
        <f>SUM(O127/O56)*10</f>
        <v>6.415094339622641</v>
      </c>
      <c r="P204" s="119">
        <f t="shared" si="33"/>
        <v>17.59634888438134</v>
      </c>
      <c r="Q204" s="118">
        <f>SUM(Q127/Q56)*10</f>
        <v>20</v>
      </c>
      <c r="R204" s="117" t="s">
        <v>83</v>
      </c>
      <c r="S204" s="118">
        <f>SUM(S127/S56)*10</f>
        <v>5.625</v>
      </c>
      <c r="T204" s="123" t="s">
        <v>83</v>
      </c>
      <c r="U204" s="123" t="s">
        <v>83</v>
      </c>
      <c r="V204" s="119">
        <f>SUM(V127/V56)*10</f>
        <v>7.5</v>
      </c>
      <c r="W204" s="123" t="s">
        <v>83</v>
      </c>
      <c r="X204" s="123" t="s">
        <v>83</v>
      </c>
      <c r="Y204" s="45" t="s">
        <v>206</v>
      </c>
      <c r="Z204" s="118" t="s">
        <v>83</v>
      </c>
      <c r="AA204" s="118" t="s">
        <v>212</v>
      </c>
      <c r="AB204" s="118" t="s">
        <v>212</v>
      </c>
      <c r="AC204" s="118" t="s">
        <v>212</v>
      </c>
      <c r="AD204" s="123" t="s">
        <v>83</v>
      </c>
      <c r="AE204" s="118">
        <f>SUM(AE127/AE56)*10</f>
        <v>504.13223140495865</v>
      </c>
      <c r="AF204" s="118" t="s">
        <v>83</v>
      </c>
      <c r="AG204" s="118">
        <f t="shared" si="22"/>
        <v>102.77777777777779</v>
      </c>
      <c r="AH204" s="118" t="s">
        <v>83</v>
      </c>
      <c r="AI204" s="118" t="s">
        <v>83</v>
      </c>
      <c r="AJ204" s="118">
        <f t="shared" si="34"/>
        <v>8.333333333333334</v>
      </c>
      <c r="AK204" s="118" t="s">
        <v>83</v>
      </c>
      <c r="AL204" s="118" t="s">
        <v>83</v>
      </c>
    </row>
    <row r="205" spans="1:38" ht="12.75">
      <c r="A205" s="45" t="s">
        <v>108</v>
      </c>
      <c r="B205" s="118">
        <f>SUM(B128/B57)*10</f>
        <v>25.929136627395813</v>
      </c>
      <c r="C205" s="118">
        <v>4.3</v>
      </c>
      <c r="D205" s="118" t="s">
        <v>83</v>
      </c>
      <c r="E205" s="118">
        <v>29.7</v>
      </c>
      <c r="F205" s="118">
        <v>11.5</v>
      </c>
      <c r="G205" s="118">
        <v>9.1</v>
      </c>
      <c r="H205" s="118">
        <f>SUM(H128/H57)*10</f>
        <v>22.81517398745008</v>
      </c>
      <c r="I205" s="118">
        <v>9.3</v>
      </c>
      <c r="J205" s="119">
        <f t="shared" si="32"/>
        <v>25.751188228400284</v>
      </c>
      <c r="K205" s="118">
        <v>7.7</v>
      </c>
      <c r="L205" s="118">
        <v>7</v>
      </c>
      <c r="M205" s="45" t="s">
        <v>108</v>
      </c>
      <c r="N205" s="99">
        <f t="shared" si="26"/>
        <v>6.917697686928457</v>
      </c>
      <c r="O205" s="119">
        <f aca="true" t="shared" si="35" ref="O205:V205">SUM(O128/O57)*10</f>
        <v>7.0287539936102235</v>
      </c>
      <c r="P205" s="119">
        <f t="shared" si="35"/>
        <v>25.106479953478864</v>
      </c>
      <c r="Q205" s="118">
        <v>17.1</v>
      </c>
      <c r="R205" s="118">
        <f t="shared" si="35"/>
        <v>9.286427145708583</v>
      </c>
      <c r="S205" s="118">
        <f t="shared" si="35"/>
        <v>8.033214709371293</v>
      </c>
      <c r="T205" s="118">
        <v>2.4</v>
      </c>
      <c r="U205" s="123" t="s">
        <v>83</v>
      </c>
      <c r="V205" s="119">
        <f t="shared" si="35"/>
        <v>9.175433608188797</v>
      </c>
      <c r="W205" s="123">
        <v>4.4</v>
      </c>
      <c r="X205" s="118">
        <f>SUM(X128*180/X57)/100</f>
        <v>25.40812216814902</v>
      </c>
      <c r="Y205" s="45" t="s">
        <v>108</v>
      </c>
      <c r="Z205" s="118">
        <v>17.5</v>
      </c>
      <c r="AA205" s="118" t="s">
        <v>212</v>
      </c>
      <c r="AB205" s="118" t="s">
        <v>212</v>
      </c>
      <c r="AC205" s="118" t="s">
        <v>212</v>
      </c>
      <c r="AD205" s="123" t="s">
        <v>83</v>
      </c>
      <c r="AE205" s="118">
        <f>SUM(AE128/AE57)*10</f>
        <v>763.0722891566265</v>
      </c>
      <c r="AF205" s="118">
        <f>SUM(AF128/AF57)*10</f>
        <v>13.833333333333336</v>
      </c>
      <c r="AG205" s="118">
        <f t="shared" si="22"/>
        <v>123.85388575631282</v>
      </c>
      <c r="AH205" s="118" t="s">
        <v>83</v>
      </c>
      <c r="AI205" s="118">
        <f t="shared" si="20"/>
        <v>12.183908045977013</v>
      </c>
      <c r="AJ205" s="118">
        <f t="shared" si="34"/>
        <v>20.51020408163265</v>
      </c>
      <c r="AK205" s="118">
        <f>SUM(AK128/AK57)*10</f>
        <v>143.06772908366534</v>
      </c>
      <c r="AL205" s="118">
        <f>SUM(AL128/AL57)*10</f>
        <v>21.97080291970803</v>
      </c>
    </row>
    <row r="206" spans="1:38" ht="12.75">
      <c r="A206" s="73"/>
      <c r="B206" s="118"/>
      <c r="C206" s="114"/>
      <c r="D206" s="114"/>
      <c r="E206" s="114"/>
      <c r="F206" s="114"/>
      <c r="G206" s="114"/>
      <c r="H206" s="114"/>
      <c r="I206" s="114"/>
      <c r="J206" s="115"/>
      <c r="K206" s="114"/>
      <c r="L206" s="114"/>
      <c r="N206" s="99"/>
      <c r="O206" s="119"/>
      <c r="P206" s="116"/>
      <c r="Q206" s="99"/>
      <c r="R206" s="99"/>
      <c r="S206" s="99"/>
      <c r="T206" s="99"/>
      <c r="U206" s="99"/>
      <c r="V206" s="116"/>
      <c r="W206" s="99"/>
      <c r="X206" s="99"/>
      <c r="Y206" s="71"/>
      <c r="Z206" s="117"/>
      <c r="AA206" s="118" t="s">
        <v>212</v>
      </c>
      <c r="AB206" s="117"/>
      <c r="AC206" s="117"/>
      <c r="AD206" s="118"/>
      <c r="AE206" s="118"/>
      <c r="AF206" s="118"/>
      <c r="AG206" s="118"/>
      <c r="AH206" s="118"/>
      <c r="AI206" s="118"/>
      <c r="AJ206" s="118"/>
      <c r="AK206" s="118"/>
      <c r="AL206" s="118"/>
    </row>
    <row r="207" spans="1:38" ht="12.75">
      <c r="A207" s="24" t="s">
        <v>139</v>
      </c>
      <c r="B207" s="118"/>
      <c r="C207" s="114"/>
      <c r="D207" s="114"/>
      <c r="E207" s="114"/>
      <c r="F207" s="114"/>
      <c r="G207" s="114"/>
      <c r="H207" s="114"/>
      <c r="I207" s="114"/>
      <c r="J207" s="115"/>
      <c r="K207" s="114"/>
      <c r="L207" s="114"/>
      <c r="M207" s="24" t="s">
        <v>109</v>
      </c>
      <c r="N207" s="99"/>
      <c r="O207" s="119"/>
      <c r="P207" s="116"/>
      <c r="Q207" s="99"/>
      <c r="R207" s="99"/>
      <c r="S207" s="99"/>
      <c r="T207" s="99"/>
      <c r="U207" s="99"/>
      <c r="V207" s="116"/>
      <c r="W207" s="99"/>
      <c r="X207" s="99"/>
      <c r="Y207" s="24" t="s">
        <v>109</v>
      </c>
      <c r="Z207" s="117"/>
      <c r="AA207" s="118" t="s">
        <v>212</v>
      </c>
      <c r="AB207" s="117"/>
      <c r="AC207" s="117"/>
      <c r="AD207" s="118" t="s">
        <v>83</v>
      </c>
      <c r="AE207" s="118"/>
      <c r="AF207" s="118"/>
      <c r="AG207" s="118"/>
      <c r="AH207" s="118"/>
      <c r="AI207" s="118"/>
      <c r="AJ207" s="118"/>
      <c r="AK207" s="118"/>
      <c r="AL207" s="118"/>
    </row>
    <row r="208" spans="1:38" ht="12.75">
      <c r="A208" s="45" t="s">
        <v>110</v>
      </c>
      <c r="B208" s="118">
        <v>29</v>
      </c>
      <c r="C208" s="118" t="s">
        <v>83</v>
      </c>
      <c r="D208" s="118" t="s">
        <v>83</v>
      </c>
      <c r="E208" s="118">
        <v>20</v>
      </c>
      <c r="F208" s="118" t="s">
        <v>83</v>
      </c>
      <c r="G208" s="118" t="s">
        <v>83</v>
      </c>
      <c r="H208" s="118" t="s">
        <v>83</v>
      </c>
      <c r="I208" s="118" t="s">
        <v>83</v>
      </c>
      <c r="J208" s="119">
        <v>28.9</v>
      </c>
      <c r="K208" s="118" t="s">
        <v>83</v>
      </c>
      <c r="L208" s="118">
        <v>10</v>
      </c>
      <c r="M208" s="45" t="s">
        <v>110</v>
      </c>
      <c r="N208" s="123" t="s">
        <v>83</v>
      </c>
      <c r="O208" s="119">
        <v>5.7</v>
      </c>
      <c r="P208" s="119">
        <v>27.5</v>
      </c>
      <c r="Q208" s="123" t="s">
        <v>83</v>
      </c>
      <c r="R208" s="123" t="s">
        <v>83</v>
      </c>
      <c r="S208" s="123" t="s">
        <v>83</v>
      </c>
      <c r="T208" s="123" t="s">
        <v>83</v>
      </c>
      <c r="U208" s="123" t="s">
        <v>83</v>
      </c>
      <c r="V208" s="124" t="s">
        <v>83</v>
      </c>
      <c r="W208" s="123" t="s">
        <v>83</v>
      </c>
      <c r="X208" s="123" t="s">
        <v>83</v>
      </c>
      <c r="Y208" s="45" t="s">
        <v>110</v>
      </c>
      <c r="Z208" s="118" t="s">
        <v>83</v>
      </c>
      <c r="AA208" s="118" t="s">
        <v>212</v>
      </c>
      <c r="AB208" s="118" t="s">
        <v>212</v>
      </c>
      <c r="AC208" s="118" t="s">
        <v>212</v>
      </c>
      <c r="AD208" s="118" t="s">
        <v>83</v>
      </c>
      <c r="AE208" s="118">
        <v>260</v>
      </c>
      <c r="AF208" s="118" t="s">
        <v>83</v>
      </c>
      <c r="AG208" s="118" t="s">
        <v>83</v>
      </c>
      <c r="AH208" s="118" t="s">
        <v>83</v>
      </c>
      <c r="AI208" s="118" t="s">
        <v>83</v>
      </c>
      <c r="AJ208" s="118" t="s">
        <v>83</v>
      </c>
      <c r="AK208" s="118" t="s">
        <v>83</v>
      </c>
      <c r="AL208" s="118" t="s">
        <v>83</v>
      </c>
    </row>
    <row r="209" spans="1:38" ht="12.75">
      <c r="A209" s="45" t="s">
        <v>111</v>
      </c>
      <c r="B209" s="117" t="s">
        <v>83</v>
      </c>
      <c r="C209" s="118" t="s">
        <v>83</v>
      </c>
      <c r="D209" s="118" t="s">
        <v>83</v>
      </c>
      <c r="E209" s="118" t="s">
        <v>83</v>
      </c>
      <c r="F209" s="118" t="s">
        <v>83</v>
      </c>
      <c r="G209" s="118" t="s">
        <v>83</v>
      </c>
      <c r="H209" s="118" t="s">
        <v>83</v>
      </c>
      <c r="I209" s="118" t="s">
        <v>83</v>
      </c>
      <c r="J209" s="119" t="s">
        <v>83</v>
      </c>
      <c r="K209" s="118" t="s">
        <v>83</v>
      </c>
      <c r="L209" s="118" t="s">
        <v>83</v>
      </c>
      <c r="M209" s="45" t="s">
        <v>111</v>
      </c>
      <c r="N209" s="123" t="s">
        <v>83</v>
      </c>
      <c r="O209" s="124" t="s">
        <v>83</v>
      </c>
      <c r="P209" s="124" t="s">
        <v>83</v>
      </c>
      <c r="Q209" s="123" t="s">
        <v>83</v>
      </c>
      <c r="R209" s="123" t="s">
        <v>83</v>
      </c>
      <c r="S209" s="123" t="s">
        <v>83</v>
      </c>
      <c r="T209" s="123" t="s">
        <v>83</v>
      </c>
      <c r="U209" s="123" t="s">
        <v>83</v>
      </c>
      <c r="V209" s="124" t="s">
        <v>83</v>
      </c>
      <c r="W209" s="123" t="s">
        <v>83</v>
      </c>
      <c r="X209" s="123" t="s">
        <v>83</v>
      </c>
      <c r="Y209" s="45" t="s">
        <v>111</v>
      </c>
      <c r="Z209" s="118" t="s">
        <v>83</v>
      </c>
      <c r="AA209" s="118" t="s">
        <v>212</v>
      </c>
      <c r="AB209" s="118" t="s">
        <v>212</v>
      </c>
      <c r="AC209" s="118" t="s">
        <v>212</v>
      </c>
      <c r="AD209" s="118" t="s">
        <v>83</v>
      </c>
      <c r="AE209" s="118" t="s">
        <v>83</v>
      </c>
      <c r="AF209" s="118" t="s">
        <v>83</v>
      </c>
      <c r="AG209" s="118" t="s">
        <v>83</v>
      </c>
      <c r="AH209" s="118" t="s">
        <v>83</v>
      </c>
      <c r="AI209" s="118" t="s">
        <v>83</v>
      </c>
      <c r="AJ209" s="118" t="s">
        <v>83</v>
      </c>
      <c r="AK209" s="118" t="s">
        <v>83</v>
      </c>
      <c r="AL209" s="118" t="s">
        <v>83</v>
      </c>
    </row>
    <row r="210" spans="1:38" ht="12.75">
      <c r="A210" s="45" t="s">
        <v>112</v>
      </c>
      <c r="B210" s="118">
        <v>17.4</v>
      </c>
      <c r="C210" s="118">
        <v>8</v>
      </c>
      <c r="D210" s="118" t="s">
        <v>83</v>
      </c>
      <c r="E210" s="118" t="s">
        <v>83</v>
      </c>
      <c r="F210" s="118">
        <f>SUM(F134/F62)*10</f>
        <v>14.000000000000002</v>
      </c>
      <c r="G210" s="118">
        <v>10</v>
      </c>
      <c r="H210" s="118">
        <v>18.3</v>
      </c>
      <c r="I210" s="118" t="s">
        <v>83</v>
      </c>
      <c r="J210" s="119">
        <v>16.8</v>
      </c>
      <c r="K210" s="118">
        <v>5</v>
      </c>
      <c r="L210" s="118">
        <v>8.7</v>
      </c>
      <c r="M210" s="45" t="s">
        <v>112</v>
      </c>
      <c r="N210" s="99">
        <v>7.5</v>
      </c>
      <c r="O210" s="119">
        <f>SUM(O134/O62)*10</f>
        <v>8.571428571428571</v>
      </c>
      <c r="P210" s="119">
        <v>14.5</v>
      </c>
      <c r="Q210" s="123" t="s">
        <v>83</v>
      </c>
      <c r="R210" s="123" t="s">
        <v>83</v>
      </c>
      <c r="S210" s="123" t="s">
        <v>83</v>
      </c>
      <c r="T210" s="123" t="s">
        <v>83</v>
      </c>
      <c r="U210" s="123" t="s">
        <v>83</v>
      </c>
      <c r="V210" s="124">
        <v>10</v>
      </c>
      <c r="W210" s="123" t="s">
        <v>83</v>
      </c>
      <c r="X210" s="123" t="s">
        <v>83</v>
      </c>
      <c r="Y210" s="45" t="s">
        <v>112</v>
      </c>
      <c r="Z210" s="118" t="s">
        <v>83</v>
      </c>
      <c r="AA210" s="118" t="s">
        <v>212</v>
      </c>
      <c r="AB210" s="118" t="s">
        <v>212</v>
      </c>
      <c r="AC210" s="118" t="s">
        <v>212</v>
      </c>
      <c r="AD210" s="118" t="s">
        <v>83</v>
      </c>
      <c r="AE210" s="118" t="s">
        <v>83</v>
      </c>
      <c r="AF210" s="118" t="s">
        <v>83</v>
      </c>
      <c r="AG210" s="118" t="s">
        <v>83</v>
      </c>
      <c r="AH210" s="118" t="s">
        <v>83</v>
      </c>
      <c r="AI210" s="118" t="s">
        <v>83</v>
      </c>
      <c r="AJ210" s="118" t="s">
        <v>83</v>
      </c>
      <c r="AK210" s="118" t="s">
        <v>83</v>
      </c>
      <c r="AL210" s="118" t="s">
        <v>83</v>
      </c>
    </row>
    <row r="211" spans="1:38" ht="12.75">
      <c r="A211" s="45" t="s">
        <v>113</v>
      </c>
      <c r="B211" s="118">
        <v>20.6</v>
      </c>
      <c r="C211" s="118" t="s">
        <v>83</v>
      </c>
      <c r="D211" s="118" t="s">
        <v>83</v>
      </c>
      <c r="E211" s="118" t="s">
        <v>83</v>
      </c>
      <c r="F211" s="118" t="s">
        <v>83</v>
      </c>
      <c r="G211" s="118" t="s">
        <v>83</v>
      </c>
      <c r="H211" s="118" t="s">
        <v>83</v>
      </c>
      <c r="I211" s="118" t="s">
        <v>83</v>
      </c>
      <c r="J211" s="119">
        <v>20.6</v>
      </c>
      <c r="K211" s="118" t="s">
        <v>83</v>
      </c>
      <c r="L211" s="118" t="s">
        <v>83</v>
      </c>
      <c r="M211" s="45" t="s">
        <v>113</v>
      </c>
      <c r="N211" s="99" t="s">
        <v>83</v>
      </c>
      <c r="O211" s="119">
        <f>SUM(O135/O63)*10</f>
        <v>8.461538461538462</v>
      </c>
      <c r="P211" s="119">
        <v>15.5</v>
      </c>
      <c r="Q211" s="123" t="s">
        <v>83</v>
      </c>
      <c r="R211" s="123" t="s">
        <v>83</v>
      </c>
      <c r="S211" s="123" t="s">
        <v>83</v>
      </c>
      <c r="T211" s="123" t="s">
        <v>83</v>
      </c>
      <c r="U211" s="123" t="s">
        <v>83</v>
      </c>
      <c r="V211" s="124" t="s">
        <v>83</v>
      </c>
      <c r="W211" s="123" t="s">
        <v>83</v>
      </c>
      <c r="X211" s="123" t="s">
        <v>83</v>
      </c>
      <c r="Y211" s="45" t="s">
        <v>113</v>
      </c>
      <c r="Z211" s="118" t="s">
        <v>83</v>
      </c>
      <c r="AA211" s="118" t="s">
        <v>212</v>
      </c>
      <c r="AB211" s="118" t="s">
        <v>212</v>
      </c>
      <c r="AC211" s="118" t="s">
        <v>212</v>
      </c>
      <c r="AD211" s="118" t="s">
        <v>83</v>
      </c>
      <c r="AE211" s="118" t="s">
        <v>83</v>
      </c>
      <c r="AF211" s="118" t="s">
        <v>83</v>
      </c>
      <c r="AG211" s="118" t="s">
        <v>83</v>
      </c>
      <c r="AH211" s="118" t="s">
        <v>83</v>
      </c>
      <c r="AI211" s="118" t="s">
        <v>83</v>
      </c>
      <c r="AJ211" s="118" t="s">
        <v>83</v>
      </c>
      <c r="AK211" s="118" t="s">
        <v>83</v>
      </c>
      <c r="AL211" s="118" t="s">
        <v>83</v>
      </c>
    </row>
    <row r="212" spans="1:38" ht="12.75">
      <c r="A212" s="45" t="s">
        <v>115</v>
      </c>
      <c r="B212" s="118">
        <v>42</v>
      </c>
      <c r="C212" s="118">
        <v>12.4</v>
      </c>
      <c r="D212" s="118">
        <v>18.1</v>
      </c>
      <c r="E212" s="118">
        <v>10</v>
      </c>
      <c r="F212" s="118" t="s">
        <v>83</v>
      </c>
      <c r="G212" s="118" t="s">
        <v>83</v>
      </c>
      <c r="H212" s="118">
        <v>43.4</v>
      </c>
      <c r="I212" s="118">
        <v>20</v>
      </c>
      <c r="J212" s="119">
        <v>34.2</v>
      </c>
      <c r="K212" s="117" t="s">
        <v>83</v>
      </c>
      <c r="L212" s="118">
        <v>15</v>
      </c>
      <c r="M212" s="45" t="s">
        <v>115</v>
      </c>
      <c r="N212" s="123" t="s">
        <v>83</v>
      </c>
      <c r="O212" s="124">
        <v>17.5</v>
      </c>
      <c r="P212" s="119">
        <v>34.1</v>
      </c>
      <c r="Q212" s="123" t="s">
        <v>83</v>
      </c>
      <c r="R212" s="123" t="s">
        <v>83</v>
      </c>
      <c r="S212" s="118">
        <v>15</v>
      </c>
      <c r="T212" s="123" t="s">
        <v>83</v>
      </c>
      <c r="U212" s="123" t="s">
        <v>83</v>
      </c>
      <c r="V212" s="119">
        <v>15</v>
      </c>
      <c r="W212" s="123" t="s">
        <v>83</v>
      </c>
      <c r="X212" s="123" t="s">
        <v>83</v>
      </c>
      <c r="Y212" s="45" t="s">
        <v>115</v>
      </c>
      <c r="Z212" s="118" t="s">
        <v>83</v>
      </c>
      <c r="AA212" s="118" t="s">
        <v>212</v>
      </c>
      <c r="AB212" s="118" t="s">
        <v>212</v>
      </c>
      <c r="AC212" s="118" t="s">
        <v>212</v>
      </c>
      <c r="AD212" s="118" t="s">
        <v>83</v>
      </c>
      <c r="AE212" s="118" t="s">
        <v>83</v>
      </c>
      <c r="AF212" s="118" t="s">
        <v>83</v>
      </c>
      <c r="AG212" s="118" t="s">
        <v>83</v>
      </c>
      <c r="AH212" s="118" t="s">
        <v>83</v>
      </c>
      <c r="AI212" s="118" t="s">
        <v>83</v>
      </c>
      <c r="AJ212" s="118" t="s">
        <v>83</v>
      </c>
      <c r="AK212" s="118" t="s">
        <v>83</v>
      </c>
      <c r="AL212" s="118" t="s">
        <v>83</v>
      </c>
    </row>
    <row r="213" spans="1:38" ht="12.75">
      <c r="A213" s="45" t="s">
        <v>116</v>
      </c>
      <c r="B213" s="117" t="s">
        <v>187</v>
      </c>
      <c r="C213" s="118" t="s">
        <v>83</v>
      </c>
      <c r="D213" s="118" t="s">
        <v>83</v>
      </c>
      <c r="E213" s="118" t="s">
        <v>83</v>
      </c>
      <c r="F213" s="118" t="s">
        <v>83</v>
      </c>
      <c r="G213" s="118" t="s">
        <v>83</v>
      </c>
      <c r="H213" s="118" t="s">
        <v>83</v>
      </c>
      <c r="I213" s="118" t="s">
        <v>83</v>
      </c>
      <c r="J213" s="119" t="s">
        <v>83</v>
      </c>
      <c r="K213" s="118" t="s">
        <v>83</v>
      </c>
      <c r="L213" s="118" t="s">
        <v>83</v>
      </c>
      <c r="M213" s="45" t="s">
        <v>116</v>
      </c>
      <c r="N213" s="123" t="s">
        <v>83</v>
      </c>
      <c r="O213" s="124" t="s">
        <v>83</v>
      </c>
      <c r="P213" s="124" t="s">
        <v>83</v>
      </c>
      <c r="Q213" s="123" t="s">
        <v>83</v>
      </c>
      <c r="R213" s="123" t="s">
        <v>83</v>
      </c>
      <c r="S213" s="123" t="s">
        <v>83</v>
      </c>
      <c r="T213" s="123" t="s">
        <v>83</v>
      </c>
      <c r="U213" s="123" t="s">
        <v>83</v>
      </c>
      <c r="V213" s="124" t="s">
        <v>83</v>
      </c>
      <c r="W213" s="123" t="s">
        <v>83</v>
      </c>
      <c r="X213" s="123" t="s">
        <v>83</v>
      </c>
      <c r="Y213" s="45" t="s">
        <v>116</v>
      </c>
      <c r="Z213" s="118" t="s">
        <v>83</v>
      </c>
      <c r="AA213" s="118" t="s">
        <v>212</v>
      </c>
      <c r="AB213" s="118" t="s">
        <v>212</v>
      </c>
      <c r="AC213" s="118" t="s">
        <v>212</v>
      </c>
      <c r="AD213" s="118" t="s">
        <v>83</v>
      </c>
      <c r="AE213" s="118" t="s">
        <v>83</v>
      </c>
      <c r="AF213" s="118" t="s">
        <v>83</v>
      </c>
      <c r="AG213" s="118" t="s">
        <v>83</v>
      </c>
      <c r="AH213" s="118" t="s">
        <v>83</v>
      </c>
      <c r="AI213" s="118" t="s">
        <v>83</v>
      </c>
      <c r="AJ213" s="118" t="s">
        <v>83</v>
      </c>
      <c r="AK213" s="118" t="s">
        <v>83</v>
      </c>
      <c r="AL213" s="118" t="s">
        <v>83</v>
      </c>
    </row>
    <row r="214" spans="1:38" ht="12.75">
      <c r="A214" s="16" t="s">
        <v>117</v>
      </c>
      <c r="B214" s="125">
        <v>24.7</v>
      </c>
      <c r="C214" s="125">
        <v>10</v>
      </c>
      <c r="D214" s="125">
        <v>25</v>
      </c>
      <c r="E214" s="125" t="s">
        <v>83</v>
      </c>
      <c r="F214" s="125">
        <v>20</v>
      </c>
      <c r="G214" s="125" t="s">
        <v>83</v>
      </c>
      <c r="H214" s="125" t="s">
        <v>83</v>
      </c>
      <c r="I214" s="125" t="s">
        <v>83</v>
      </c>
      <c r="J214" s="126">
        <v>24.6</v>
      </c>
      <c r="K214" s="125" t="s">
        <v>83</v>
      </c>
      <c r="L214" s="125" t="s">
        <v>83</v>
      </c>
      <c r="M214" s="16" t="s">
        <v>117</v>
      </c>
      <c r="N214" s="127" t="s">
        <v>83</v>
      </c>
      <c r="O214" s="126">
        <v>3.2</v>
      </c>
      <c r="P214" s="126">
        <v>21.8</v>
      </c>
      <c r="Q214" s="125">
        <v>19.4</v>
      </c>
      <c r="R214" s="128">
        <v>5</v>
      </c>
      <c r="S214" s="128" t="s">
        <v>83</v>
      </c>
      <c r="T214" s="128" t="s">
        <v>83</v>
      </c>
      <c r="U214" s="128" t="s">
        <v>83</v>
      </c>
      <c r="V214" s="126">
        <v>17.8</v>
      </c>
      <c r="W214" s="125">
        <v>1.3</v>
      </c>
      <c r="X214" s="128" t="s">
        <v>83</v>
      </c>
      <c r="Y214" s="16" t="s">
        <v>117</v>
      </c>
      <c r="Z214" s="118" t="s">
        <v>83</v>
      </c>
      <c r="AA214" s="118" t="s">
        <v>212</v>
      </c>
      <c r="AB214" s="118" t="s">
        <v>212</v>
      </c>
      <c r="AC214" s="118" t="s">
        <v>212</v>
      </c>
      <c r="AD214" s="118" t="s">
        <v>83</v>
      </c>
      <c r="AE214" s="118">
        <v>749.1</v>
      </c>
      <c r="AF214" s="118" t="s">
        <v>83</v>
      </c>
      <c r="AG214" s="118" t="s">
        <v>83</v>
      </c>
      <c r="AH214" s="118" t="s">
        <v>83</v>
      </c>
      <c r="AI214" s="118" t="s">
        <v>83</v>
      </c>
      <c r="AJ214" s="118" t="s">
        <v>83</v>
      </c>
      <c r="AK214" s="118" t="s">
        <v>83</v>
      </c>
      <c r="AL214" s="118" t="s">
        <v>83</v>
      </c>
    </row>
    <row r="215" spans="4:38" ht="12.75">
      <c r="D215" s="4"/>
      <c r="E215" s="4"/>
      <c r="F215" s="4"/>
      <c r="G215" s="4"/>
      <c r="H215" s="4"/>
      <c r="I215" s="4"/>
      <c r="J215" s="4"/>
      <c r="K215" s="4"/>
      <c r="L215" s="4"/>
      <c r="O215" s="4"/>
      <c r="Y215" s="106" t="s">
        <v>221</v>
      </c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</row>
    <row r="216" spans="4:38" ht="12.75">
      <c r="D216" s="4"/>
      <c r="E216" s="4"/>
      <c r="F216" s="4"/>
      <c r="G216" s="4"/>
      <c r="H216" s="4"/>
      <c r="I216" s="4"/>
      <c r="J216" s="4"/>
      <c r="K216" s="4"/>
      <c r="L216" s="4"/>
      <c r="O216" s="4"/>
      <c r="Y216" s="60" t="s">
        <v>216</v>
      </c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</row>
    <row r="217" spans="4:38" ht="12.75">
      <c r="D217" s="4"/>
      <c r="E217" s="4"/>
      <c r="F217" s="4"/>
      <c r="G217" s="4"/>
      <c r="H217" s="4"/>
      <c r="I217" s="4"/>
      <c r="J217" s="4"/>
      <c r="K217" s="4"/>
      <c r="L217" s="4"/>
      <c r="O217" s="4"/>
      <c r="Y217" s="129" t="s">
        <v>217</v>
      </c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</row>
    <row r="218" spans="4:38" ht="12.75">
      <c r="D218" s="4"/>
      <c r="E218" s="4"/>
      <c r="F218" s="4"/>
      <c r="G218" s="4"/>
      <c r="H218" s="4"/>
      <c r="I218" s="4"/>
      <c r="J218" s="4"/>
      <c r="K218" s="4"/>
      <c r="L218" s="4"/>
      <c r="O218" s="4"/>
      <c r="Y218" s="131" t="s">
        <v>222</v>
      </c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</row>
    <row r="219" spans="1:25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Y219" s="45" t="s">
        <v>163</v>
      </c>
    </row>
    <row r="220" spans="1:30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V220" s="45" t="s">
        <v>3</v>
      </c>
      <c r="Y220" s="45" t="s">
        <v>164</v>
      </c>
      <c r="AD220" s="3" t="s">
        <v>3</v>
      </c>
    </row>
    <row r="221" spans="1:25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V221" s="45"/>
      <c r="Y221" s="83"/>
    </row>
    <row r="222" spans="1:25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Y222" s="73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</sheetData>
  <mergeCells count="60">
    <mergeCell ref="Y68:AL68"/>
    <mergeCell ref="Y69:AL69"/>
    <mergeCell ref="Y70:AL70"/>
    <mergeCell ref="A151:L151"/>
    <mergeCell ref="N79:O79"/>
    <mergeCell ref="Q79:V79"/>
    <mergeCell ref="N80:O80"/>
    <mergeCell ref="A149:L149"/>
    <mergeCell ref="M151:X151"/>
    <mergeCell ref="M149:X149"/>
    <mergeCell ref="A1:L1"/>
    <mergeCell ref="A3:L3"/>
    <mergeCell ref="M1:X1"/>
    <mergeCell ref="M3:X3"/>
    <mergeCell ref="A153:L153"/>
    <mergeCell ref="A154:L154"/>
    <mergeCell ref="K157:L157"/>
    <mergeCell ref="K156:L156"/>
    <mergeCell ref="B157:J157"/>
    <mergeCell ref="A5:L5"/>
    <mergeCell ref="A6:L6"/>
    <mergeCell ref="A78:L78"/>
    <mergeCell ref="B80:I80"/>
    <mergeCell ref="K80:L80"/>
    <mergeCell ref="K9:L9"/>
    <mergeCell ref="A75:L75"/>
    <mergeCell ref="A77:L77"/>
    <mergeCell ref="A73:L73"/>
    <mergeCell ref="N8:O8"/>
    <mergeCell ref="N9:O9"/>
    <mergeCell ref="Y1:AL1"/>
    <mergeCell ref="Y3:AL3"/>
    <mergeCell ref="Y5:AL5"/>
    <mergeCell ref="Y6:AL6"/>
    <mergeCell ref="N6:X6"/>
    <mergeCell ref="M5:X5"/>
    <mergeCell ref="Y67:AL67"/>
    <mergeCell ref="Y215:AL215"/>
    <mergeCell ref="M153:X153"/>
    <mergeCell ref="M154:X154"/>
    <mergeCell ref="Q156:V156"/>
    <mergeCell ref="Y154:AL154"/>
    <mergeCell ref="Y153:AL153"/>
    <mergeCell ref="Y151:AL151"/>
    <mergeCell ref="Y150:AL150"/>
    <mergeCell ref="M73:X73"/>
    <mergeCell ref="M74:X74"/>
    <mergeCell ref="M76:X76"/>
    <mergeCell ref="M77:X77"/>
    <mergeCell ref="Y216:AL216"/>
    <mergeCell ref="Y143:AL143"/>
    <mergeCell ref="Y144:AL144"/>
    <mergeCell ref="Y217:AL217"/>
    <mergeCell ref="Y218:AL218"/>
    <mergeCell ref="Y74:AL74"/>
    <mergeCell ref="Y76:AL76"/>
    <mergeCell ref="Y78:AL78"/>
    <mergeCell ref="Y79:AL79"/>
    <mergeCell ref="Y142:AL142"/>
    <mergeCell ref="Y145:AL145"/>
  </mergeCells>
  <printOptions horizontalCentered="1"/>
  <pageMargins left="0.36" right="0.25" top="0.25" bottom="0" header="0" footer="0"/>
  <pageSetup horizontalDpi="300" verticalDpi="300" orientation="portrait" scale="79" r:id="rId1"/>
  <rowBreaks count="2" manualBreakCount="2">
    <brk id="72" max="255" man="1"/>
    <brk id="148" max="37" man="1"/>
  </rowBreaks>
  <colBreaks count="2" manualBreakCount="2">
    <brk id="12" max="217" man="1"/>
    <brk id="24" max="2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2008-04-15T11:09:14Z</cp:lastPrinted>
  <dcterms:created xsi:type="dcterms:W3CDTF">2001-02-18T20:05:47Z</dcterms:created>
  <dcterms:modified xsi:type="dcterms:W3CDTF">2010-08-06T06:40:32Z</dcterms:modified>
  <cp:category/>
  <cp:version/>
  <cp:contentType/>
  <cp:contentStatus/>
</cp:coreProperties>
</file>